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codeName="ThisWorkbook" defaultThemeVersion="124226"/>
  <mc:AlternateContent xmlns:mc="http://schemas.openxmlformats.org/markup-compatibility/2006">
    <mc:Choice Requires="x15">
      <x15ac:absPath xmlns:x15ac="http://schemas.microsoft.com/office/spreadsheetml/2010/11/ac" url="E:\Shared drives\Trustee Time Sheet Drive\"/>
    </mc:Choice>
  </mc:AlternateContent>
  <xr:revisionPtr revIDLastSave="0" documentId="13_ncr:1_{F5B9D3FC-D94C-4545-B523-5E3C584F48A7}" xr6:coauthVersionLast="36" xr6:coauthVersionMax="36" xr10:uidLastSave="{00000000-0000-0000-0000-000000000000}"/>
  <bookViews>
    <workbookView xWindow="0" yWindow="0" windowWidth="28800" windowHeight="11100" xr2:uid="{00000000-000D-0000-FFFF-FFFF00000000}"/>
  </bookViews>
  <sheets>
    <sheet name="Claim Form" sheetId="1" r:id="rId1"/>
    <sheet name="Rates &amp; Distance(Old)" sheetId="2" state="hidden" r:id="rId2"/>
    <sheet name="Instructions" sheetId="10" r:id="rId3"/>
    <sheet name="Policy 7" sheetId="6" r:id="rId4"/>
    <sheet name="Rates &amp; Distance" sheetId="9" r:id="rId5"/>
    <sheet name="Drop-Downs" sheetId="4" r:id="rId6"/>
  </sheets>
  <definedNames>
    <definedName name="lookup">'Drop-Downs'!$D$20</definedName>
    <definedName name="Month">'Rates &amp; Distance(Old)'!$A$4:$B$27</definedName>
    <definedName name="Per_Diem">'Rates &amp; Distance(Old)'!$B$31</definedName>
    <definedName name="Trustees">'Drop-Downs'!$A$7:$D$14</definedName>
  </definedNames>
  <calcPr calcId="191029"/>
</workbook>
</file>

<file path=xl/calcChain.xml><?xml version="1.0" encoding="utf-8"?>
<calcChain xmlns="http://schemas.openxmlformats.org/spreadsheetml/2006/main">
  <c r="O38" i="1" l="1"/>
  <c r="P9" i="1" l="1"/>
  <c r="M38" i="1"/>
  <c r="N38" i="1"/>
  <c r="F38" i="1" l="1"/>
  <c r="L36" i="1" l="1"/>
  <c r="M36" i="1"/>
  <c r="N36" i="1"/>
  <c r="O36" i="1"/>
  <c r="D14" i="4" l="1"/>
  <c r="D55" i="1" l="1"/>
  <c r="N7" i="1"/>
  <c r="N6" i="1"/>
  <c r="F36" i="1"/>
  <c r="L38" i="1"/>
  <c r="N40" i="1"/>
  <c r="B40" i="1"/>
  <c r="J36" i="1"/>
  <c r="J40" i="1" s="1"/>
  <c r="D54" i="1" s="1"/>
  <c r="I36" i="1"/>
  <c r="I40" i="1" s="1"/>
  <c r="H36" i="1"/>
  <c r="H40" i="1" s="1"/>
  <c r="G36" i="1"/>
  <c r="G40" i="1" s="1"/>
  <c r="E36" i="1"/>
  <c r="K35" i="1"/>
  <c r="J35" i="1"/>
  <c r="I35" i="1"/>
  <c r="H35" i="1"/>
  <c r="G35" i="1"/>
  <c r="E35" i="1"/>
  <c r="D35" i="1"/>
  <c r="C35" i="1"/>
  <c r="B35" i="1"/>
  <c r="K36" i="1" l="1"/>
  <c r="K40" i="1" s="1"/>
  <c r="D56" i="1" s="1"/>
  <c r="D57" i="1"/>
  <c r="O40" i="1"/>
  <c r="L40" i="1"/>
  <c r="M40" i="1"/>
  <c r="F40" i="1"/>
  <c r="J54" i="1" s="1"/>
  <c r="E40" i="1"/>
  <c r="J53" i="1" l="1"/>
  <c r="O42" i="1"/>
  <c r="D53" i="1"/>
  <c r="D58" i="1" s="1"/>
  <c r="O43" i="1"/>
  <c r="J56" i="1" l="1"/>
</calcChain>
</file>

<file path=xl/sharedStrings.xml><?xml version="1.0" encoding="utf-8"?>
<sst xmlns="http://schemas.openxmlformats.org/spreadsheetml/2006/main" count="291" uniqueCount="187">
  <si>
    <t>Name:</t>
  </si>
  <si>
    <t>Page:</t>
  </si>
  <si>
    <t>of</t>
  </si>
  <si>
    <t>Address:</t>
  </si>
  <si>
    <t xml:space="preserve">For the Month of:  </t>
  </si>
  <si>
    <t>Meals</t>
  </si>
  <si>
    <t>Indicate Number of Meals</t>
  </si>
  <si>
    <t>Date</t>
  </si>
  <si>
    <t>Explanation</t>
  </si>
  <si>
    <t>Kilometerage</t>
  </si>
  <si>
    <t>B</t>
  </si>
  <si>
    <t>L</t>
  </si>
  <si>
    <t>D</t>
  </si>
  <si>
    <t>Other</t>
  </si>
  <si>
    <t>mm/dd/yy</t>
  </si>
  <si>
    <t>Subtotal from Previous Page</t>
  </si>
  <si>
    <t xml:space="preserve">Total </t>
  </si>
  <si>
    <t>Rates</t>
  </si>
  <si>
    <t>Claimant's Signature</t>
  </si>
  <si>
    <t>Date Submitted</t>
  </si>
  <si>
    <t>Approval for Payment Signature</t>
  </si>
  <si>
    <t>For Office Use Only</t>
  </si>
  <si>
    <t>Account Code</t>
  </si>
  <si>
    <t>Amount</t>
  </si>
  <si>
    <t>Month</t>
  </si>
  <si>
    <r>
      <t xml:space="preserve"> </t>
    </r>
    <r>
      <rPr>
        <sz val="8.5"/>
        <color indexed="8"/>
        <rFont val="Arial"/>
        <family val="2"/>
      </rPr>
      <t xml:space="preserve"> </t>
    </r>
    <r>
      <rPr>
        <sz val="11"/>
        <rFont val="Arial"/>
        <family val="2"/>
      </rPr>
      <t xml:space="preserve"> </t>
    </r>
  </si>
  <si>
    <r>
      <t xml:space="preserve"> </t>
    </r>
    <r>
      <rPr>
        <sz val="8.5"/>
        <color indexed="8"/>
        <rFont val="Arial"/>
        <family val="2"/>
      </rPr>
      <t xml:space="preserve">Banff </t>
    </r>
    <r>
      <rPr>
        <sz val="11"/>
        <rFont val="Arial"/>
        <family val="2"/>
      </rPr>
      <t xml:space="preserve"> </t>
    </r>
  </si>
  <si>
    <r>
      <t xml:space="preserve"> </t>
    </r>
    <r>
      <rPr>
        <sz val="8.5"/>
        <color indexed="8"/>
        <rFont val="Arial"/>
        <family val="2"/>
      </rPr>
      <t xml:space="preserve">Calgary </t>
    </r>
    <r>
      <rPr>
        <sz val="11"/>
        <rFont val="Arial"/>
        <family val="2"/>
      </rPr>
      <t xml:space="preserve"> </t>
    </r>
  </si>
  <si>
    <r>
      <t xml:space="preserve"> </t>
    </r>
    <r>
      <rPr>
        <sz val="8.5"/>
        <color indexed="8"/>
        <rFont val="Arial"/>
        <family val="2"/>
      </rPr>
      <t xml:space="preserve">Edson </t>
    </r>
    <r>
      <rPr>
        <sz val="11"/>
        <rFont val="Arial"/>
        <family val="2"/>
      </rPr>
      <t xml:space="preserve"> </t>
    </r>
  </si>
  <si>
    <r>
      <t xml:space="preserve"> </t>
    </r>
    <r>
      <rPr>
        <sz val="8.5"/>
        <color indexed="8"/>
        <rFont val="Arial"/>
        <family val="2"/>
      </rPr>
      <t xml:space="preserve">Evansburg </t>
    </r>
    <r>
      <rPr>
        <sz val="11"/>
        <rFont val="Arial"/>
        <family val="2"/>
      </rPr>
      <t xml:space="preserve"> </t>
    </r>
  </si>
  <si>
    <r>
      <t xml:space="preserve"> </t>
    </r>
    <r>
      <rPr>
        <sz val="8.5"/>
        <color indexed="8"/>
        <rFont val="Arial"/>
        <family val="2"/>
      </rPr>
      <t xml:space="preserve">Fulham </t>
    </r>
    <r>
      <rPr>
        <sz val="11"/>
        <rFont val="Arial"/>
        <family val="2"/>
      </rPr>
      <t xml:space="preserve"> </t>
    </r>
  </si>
  <si>
    <r>
      <t xml:space="preserve"> </t>
    </r>
    <r>
      <rPr>
        <sz val="8.5"/>
        <color indexed="8"/>
        <rFont val="Arial"/>
        <family val="2"/>
      </rPr>
      <t xml:space="preserve">G.Cache </t>
    </r>
    <r>
      <rPr>
        <sz val="11"/>
        <rFont val="Arial"/>
        <family val="2"/>
      </rPr>
      <t xml:space="preserve"> </t>
    </r>
  </si>
  <si>
    <r>
      <t xml:space="preserve"> </t>
    </r>
    <r>
      <rPr>
        <sz val="8.5"/>
        <color indexed="8"/>
        <rFont val="Arial"/>
        <family val="2"/>
      </rPr>
      <t xml:space="preserve">Hinton </t>
    </r>
    <r>
      <rPr>
        <sz val="11"/>
        <rFont val="Arial"/>
        <family val="2"/>
      </rPr>
      <t xml:space="preserve"> </t>
    </r>
  </si>
  <si>
    <r>
      <t xml:space="preserve"> </t>
    </r>
    <r>
      <rPr>
        <sz val="8.5"/>
        <color indexed="8"/>
        <rFont val="Arial"/>
        <family val="2"/>
      </rPr>
      <t xml:space="preserve">Jasper </t>
    </r>
    <r>
      <rPr>
        <sz val="11"/>
        <rFont val="Arial"/>
        <family val="2"/>
      </rPr>
      <t xml:space="preserve"> </t>
    </r>
  </si>
  <si>
    <r>
      <t xml:space="preserve"> </t>
    </r>
    <r>
      <rPr>
        <sz val="8.5"/>
        <color indexed="8"/>
        <rFont val="Arial"/>
        <family val="2"/>
      </rPr>
      <t xml:space="preserve">Lethbridge </t>
    </r>
    <r>
      <rPr>
        <sz val="11"/>
        <rFont val="Arial"/>
        <family val="2"/>
      </rPr>
      <t xml:space="preserve"> </t>
    </r>
  </si>
  <si>
    <r>
      <t xml:space="preserve"> </t>
    </r>
    <r>
      <rPr>
        <sz val="8.5"/>
        <color indexed="8"/>
        <rFont val="Arial"/>
        <family val="2"/>
      </rPr>
      <t xml:space="preserve">Niton </t>
    </r>
    <r>
      <rPr>
        <sz val="11"/>
        <rFont val="Arial"/>
        <family val="2"/>
      </rPr>
      <t xml:space="preserve"> </t>
    </r>
  </si>
  <si>
    <r>
      <t xml:space="preserve"> </t>
    </r>
    <r>
      <rPr>
        <sz val="8.5"/>
        <color indexed="8"/>
        <rFont val="Arial"/>
        <family val="2"/>
      </rPr>
      <t xml:space="preserve">Peers </t>
    </r>
    <r>
      <rPr>
        <sz val="11"/>
        <rFont val="Arial"/>
        <family val="2"/>
      </rPr>
      <t xml:space="preserve"> </t>
    </r>
  </si>
  <si>
    <r>
      <t xml:space="preserve"> </t>
    </r>
    <r>
      <rPr>
        <sz val="8.5"/>
        <color indexed="8"/>
        <rFont val="Arial"/>
        <family val="2"/>
      </rPr>
      <t xml:space="preserve">Red Deer </t>
    </r>
    <r>
      <rPr>
        <sz val="11"/>
        <rFont val="Arial"/>
        <family val="2"/>
      </rPr>
      <t xml:space="preserve"> </t>
    </r>
  </si>
  <si>
    <r>
      <t xml:space="preserve"> </t>
    </r>
    <r>
      <rPr>
        <sz val="8.5"/>
        <color indexed="8"/>
        <rFont val="Arial"/>
        <family val="2"/>
      </rPr>
      <t xml:space="preserve">Robb </t>
    </r>
    <r>
      <rPr>
        <sz val="11"/>
        <rFont val="Arial"/>
        <family val="2"/>
      </rPr>
      <t xml:space="preserve"> </t>
    </r>
  </si>
  <si>
    <r>
      <t xml:space="preserve"> </t>
    </r>
    <r>
      <rPr>
        <sz val="8.5"/>
        <color indexed="8"/>
        <rFont val="Arial"/>
        <family val="2"/>
      </rPr>
      <t>Wildwood</t>
    </r>
    <r>
      <rPr>
        <sz val="11"/>
        <rFont val="Arial"/>
        <family val="2"/>
      </rPr>
      <t xml:space="preserve"> </t>
    </r>
  </si>
  <si>
    <r>
      <t xml:space="preserve"> </t>
    </r>
    <r>
      <rPr>
        <sz val="8.5"/>
        <color indexed="8"/>
        <rFont val="Arial"/>
        <family val="2"/>
      </rPr>
      <t xml:space="preserve">G. Cache </t>
    </r>
    <r>
      <rPr>
        <sz val="11"/>
        <rFont val="Arial"/>
        <family val="2"/>
      </rPr>
      <t xml:space="preserve"> </t>
    </r>
  </si>
  <si>
    <r>
      <t xml:space="preserve"> </t>
    </r>
    <r>
      <rPr>
        <sz val="8.5"/>
        <color indexed="8"/>
        <rFont val="Arial"/>
        <family val="2"/>
      </rPr>
      <t xml:space="preserve">Wildwood </t>
    </r>
    <r>
      <rPr>
        <sz val="11"/>
        <rFont val="Arial"/>
        <family val="2"/>
      </rPr>
      <t xml:space="preserve"> </t>
    </r>
  </si>
  <si>
    <r>
      <t xml:space="preserve"> </t>
    </r>
    <r>
      <rPr>
        <b/>
        <sz val="13.9"/>
        <color indexed="8"/>
        <rFont val="Calibri"/>
        <family val="2"/>
      </rPr>
      <t xml:space="preserve">Distances within Edson </t>
    </r>
    <r>
      <rPr>
        <sz val="11"/>
        <rFont val="Calibri"/>
        <family val="2"/>
      </rPr>
      <t xml:space="preserve"> </t>
    </r>
  </si>
  <si>
    <r>
      <t xml:space="preserve"> </t>
    </r>
    <r>
      <rPr>
        <sz val="8.5"/>
        <color indexed="8"/>
        <rFont val="Arial"/>
        <family val="2"/>
      </rPr>
      <t xml:space="preserve">Pinegrove </t>
    </r>
    <r>
      <rPr>
        <sz val="11"/>
        <rFont val="Arial"/>
        <family val="2"/>
      </rPr>
      <t xml:space="preserve"> </t>
    </r>
  </si>
  <si>
    <r>
      <t xml:space="preserve"> </t>
    </r>
    <r>
      <rPr>
        <sz val="8.5"/>
        <color indexed="8"/>
        <rFont val="Arial"/>
        <family val="2"/>
      </rPr>
      <t xml:space="preserve">Parkland </t>
    </r>
    <r>
      <rPr>
        <sz val="11"/>
        <rFont val="Arial"/>
        <family val="2"/>
      </rPr>
      <t xml:space="preserve"> </t>
    </r>
  </si>
  <si>
    <r>
      <t xml:space="preserve"> </t>
    </r>
    <r>
      <rPr>
        <sz val="8.5"/>
        <color indexed="8"/>
        <rFont val="Arial"/>
        <family val="2"/>
      </rPr>
      <t xml:space="preserve">Jubilee </t>
    </r>
    <r>
      <rPr>
        <sz val="11"/>
        <rFont val="Arial"/>
        <family val="2"/>
      </rPr>
      <t xml:space="preserve"> </t>
    </r>
  </si>
  <si>
    <r>
      <t xml:space="preserve"> </t>
    </r>
    <r>
      <rPr>
        <sz val="8.5"/>
        <color indexed="8"/>
        <rFont val="Arial"/>
        <family val="2"/>
      </rPr>
      <t xml:space="preserve">Dakin </t>
    </r>
    <r>
      <rPr>
        <sz val="11"/>
        <rFont val="Arial"/>
        <family val="2"/>
      </rPr>
      <t xml:space="preserve"> </t>
    </r>
  </si>
  <si>
    <r>
      <t xml:space="preserve"> </t>
    </r>
    <r>
      <rPr>
        <sz val="8.5"/>
        <color indexed="8"/>
        <rFont val="Arial"/>
        <family val="2"/>
      </rPr>
      <t xml:space="preserve">Evergreen </t>
    </r>
    <r>
      <rPr>
        <sz val="11"/>
        <rFont val="Arial"/>
        <family val="2"/>
      </rPr>
      <t xml:space="preserve"> </t>
    </r>
  </si>
  <si>
    <r>
      <t xml:space="preserve"> </t>
    </r>
    <r>
      <rPr>
        <sz val="8.5"/>
        <color indexed="8"/>
        <rFont val="Arial"/>
        <family val="2"/>
      </rPr>
      <t xml:space="preserve">Westhaven </t>
    </r>
    <r>
      <rPr>
        <sz val="11"/>
        <rFont val="Arial"/>
        <family val="2"/>
      </rPr>
      <t xml:space="preserve"> </t>
    </r>
  </si>
  <si>
    <r>
      <t xml:space="preserve"> </t>
    </r>
    <r>
      <rPr>
        <sz val="8.5"/>
        <color indexed="8"/>
        <rFont val="Arial"/>
        <family val="2"/>
      </rPr>
      <t xml:space="preserve">Vanier </t>
    </r>
    <r>
      <rPr>
        <sz val="11"/>
        <rFont val="Arial"/>
        <family val="2"/>
      </rPr>
      <t xml:space="preserve"> </t>
    </r>
  </si>
  <si>
    <r>
      <t xml:space="preserve"> </t>
    </r>
    <r>
      <rPr>
        <sz val="8.5"/>
        <color indexed="8"/>
        <rFont val="Arial"/>
        <family val="2"/>
      </rPr>
      <t>ESC</t>
    </r>
    <r>
      <rPr>
        <sz val="11"/>
        <rFont val="Arial"/>
        <family val="2"/>
      </rPr>
      <t xml:space="preserve"> </t>
    </r>
  </si>
  <si>
    <r>
      <t xml:space="preserve"> </t>
    </r>
    <r>
      <rPr>
        <sz val="8.5"/>
        <color indexed="8"/>
        <rFont val="Arial"/>
        <family val="2"/>
      </rPr>
      <t xml:space="preserve">ESC </t>
    </r>
    <r>
      <rPr>
        <sz val="11"/>
        <rFont val="Arial"/>
        <family val="2"/>
      </rPr>
      <t xml:space="preserve"> </t>
    </r>
  </si>
  <si>
    <t>Claim Form - Trustee Honoraria and Expenses</t>
  </si>
  <si>
    <t>Vendor Number</t>
  </si>
  <si>
    <t>Name</t>
  </si>
  <si>
    <t>Out Div.</t>
  </si>
  <si>
    <t>Travel</t>
  </si>
  <si>
    <t>Time</t>
  </si>
  <si>
    <t>Allowance</t>
  </si>
  <si>
    <t>In Div.</t>
  </si>
  <si>
    <t>Meetings</t>
  </si>
  <si>
    <t>Number of Half Days</t>
  </si>
  <si>
    <t>Number of Full Days</t>
  </si>
  <si>
    <t>Other Expenses</t>
  </si>
  <si>
    <t>Attach Receipts</t>
  </si>
  <si>
    <t>Accom.</t>
  </si>
  <si>
    <t>Project Cost Code</t>
  </si>
  <si>
    <t>Shirley Caputo</t>
  </si>
  <si>
    <t>61-0012</t>
  </si>
  <si>
    <t>Grande Yellowhead Public School Division No. 77</t>
  </si>
  <si>
    <t>Drop-Down Menu Items</t>
  </si>
  <si>
    <t>Policy 7 – Board Operations</t>
  </si>
  <si>
    <r>
      <t xml:space="preserve"> </t>
    </r>
    <r>
      <rPr>
        <sz val="8.5"/>
        <color indexed="8"/>
        <rFont val="Arial"/>
        <family val="2"/>
      </rPr>
      <t>Edmonton*</t>
    </r>
  </si>
  <si>
    <t>Master Lookup Value (linked)</t>
  </si>
  <si>
    <t>Technology Lookup Value</t>
  </si>
  <si>
    <t>Technology &amp; Communications</t>
  </si>
  <si>
    <t>Trustee Daily Rate</t>
  </si>
  <si>
    <t>Total Accounts Payable</t>
  </si>
  <si>
    <t>Total Payroll</t>
  </si>
  <si>
    <t>Mileage</t>
  </si>
  <si>
    <t>Hotels</t>
  </si>
  <si>
    <t>Tech/Telecom.</t>
  </si>
  <si>
    <t>Total</t>
  </si>
  <si>
    <t>Comments</t>
  </si>
  <si>
    <t>January, 2013</t>
  </si>
  <si>
    <t>February, 2013</t>
  </si>
  <si>
    <t>March, 2013</t>
  </si>
  <si>
    <t>April, 2013</t>
  </si>
  <si>
    <t>May, 2013</t>
  </si>
  <si>
    <t>June, 2013</t>
  </si>
  <si>
    <t>July, 2013</t>
  </si>
  <si>
    <t>August, 2013</t>
  </si>
  <si>
    <t>Sept, 2013</t>
  </si>
  <si>
    <t>Edm.Int Airpt</t>
  </si>
  <si>
    <t>Marmot Basin-Jsp</t>
  </si>
  <si>
    <t>Palisades Ctr</t>
  </si>
  <si>
    <t>Oct, 2013</t>
  </si>
  <si>
    <t>Nov, 2013</t>
  </si>
  <si>
    <t>GL</t>
  </si>
  <si>
    <t>Sept, 2014</t>
  </si>
  <si>
    <t>Oct, 2014</t>
  </si>
  <si>
    <t>Nov, 2014</t>
  </si>
  <si>
    <t>Dec, 2014</t>
  </si>
  <si>
    <t>Jan, 2015</t>
  </si>
  <si>
    <t>Feb, 2015</t>
  </si>
  <si>
    <t>March, 2015</t>
  </si>
  <si>
    <t>April, 2015</t>
  </si>
  <si>
    <t>May, 2015</t>
  </si>
  <si>
    <t>June, 2015</t>
  </si>
  <si>
    <t>July, 2015</t>
  </si>
  <si>
    <t>Aug, 2015</t>
  </si>
  <si>
    <t>Sept, 2015</t>
  </si>
  <si>
    <t>Oct, 2015</t>
  </si>
  <si>
    <t>Nov, 2015</t>
  </si>
  <si>
    <t>Dec. 2013</t>
  </si>
  <si>
    <t>Jan. 2014</t>
  </si>
  <si>
    <t>Feb. 2014</t>
  </si>
  <si>
    <t>March, 2014</t>
  </si>
  <si>
    <t>April, 2014</t>
  </si>
  <si>
    <t>May, 2014</t>
  </si>
  <si>
    <t>June, 2014</t>
  </si>
  <si>
    <t>July, 2014</t>
  </si>
  <si>
    <t>August, 2014</t>
  </si>
  <si>
    <t>Dec, 2015</t>
  </si>
  <si>
    <t>Form 7-01</t>
  </si>
  <si>
    <t>EM11404</t>
  </si>
  <si>
    <t>Pay Code</t>
  </si>
  <si>
    <t>22-MTG</t>
  </si>
  <si>
    <t>24-MTGK</t>
  </si>
  <si>
    <t>Dale Karpluk</t>
  </si>
  <si>
    <t>Fiona Fowler</t>
  </si>
  <si>
    <t>EM10840</t>
  </si>
  <si>
    <t>61-0018</t>
  </si>
  <si>
    <t>4-610-405-2061-00-00.61-0018</t>
  </si>
  <si>
    <t>EM11243</t>
  </si>
  <si>
    <t>4-610-405-2061-00-00.61-0019</t>
  </si>
  <si>
    <t>Dec, 2017</t>
  </si>
  <si>
    <r>
      <t xml:space="preserve"> </t>
    </r>
    <r>
      <rPr>
        <b/>
        <sz val="10"/>
        <color indexed="8"/>
        <rFont val="Calibri"/>
        <family val="2"/>
      </rPr>
      <t xml:space="preserve">GYPSD Round Trip Distances (km) </t>
    </r>
    <r>
      <rPr>
        <sz val="10"/>
        <color indexed="8"/>
        <rFont val="Calibri"/>
        <family val="2"/>
      </rPr>
      <t xml:space="preserve"> </t>
    </r>
    <r>
      <rPr>
        <sz val="10"/>
        <rFont val="Calibri"/>
        <family val="2"/>
      </rPr>
      <t xml:space="preserve"> </t>
    </r>
  </si>
  <si>
    <t>Jan, 2018</t>
  </si>
  <si>
    <t>Feb, 2018</t>
  </si>
  <si>
    <t>Mar, 2018</t>
  </si>
  <si>
    <t>Apr, 2018</t>
  </si>
  <si>
    <t>May, 2018</t>
  </si>
  <si>
    <t>June, 2018</t>
  </si>
  <si>
    <t>July, 2018</t>
  </si>
  <si>
    <t>Aug, 2018</t>
  </si>
  <si>
    <t>Sep, 2018</t>
  </si>
  <si>
    <t>Oct, 2018</t>
  </si>
  <si>
    <t>Nov, 2018</t>
  </si>
  <si>
    <t>Dec, 2018</t>
  </si>
  <si>
    <t>January, 2021</t>
  </si>
  <si>
    <t>February, 2021</t>
  </si>
  <si>
    <t>March, 2021</t>
  </si>
  <si>
    <t>April, 2021</t>
  </si>
  <si>
    <t>May, 2021</t>
  </si>
  <si>
    <t>June, 2021</t>
  </si>
  <si>
    <t>July, 2021</t>
  </si>
  <si>
    <t>August, 2021</t>
  </si>
  <si>
    <t>September, 2021</t>
  </si>
  <si>
    <t>October, 2021</t>
  </si>
  <si>
    <t>November, 2021</t>
  </si>
  <si>
    <t>December, 2021</t>
  </si>
  <si>
    <t>Melodie Bobilek</t>
  </si>
  <si>
    <t>61-0021</t>
  </si>
  <si>
    <t>4-610-405-2061-00-00.61-0021</t>
  </si>
  <si>
    <t>Jocelyn Pettitt</t>
  </si>
  <si>
    <t>61-0022</t>
  </si>
  <si>
    <t>4-610-405-2061-00-00.61-0022</t>
  </si>
  <si>
    <t>Yvonne Oshanyk</t>
  </si>
  <si>
    <t>61-0023</t>
  </si>
  <si>
    <t>4-610-405-2061-00-00.61-0023</t>
  </si>
  <si>
    <t>Darrel Delisle</t>
  </si>
  <si>
    <t>61-0024</t>
  </si>
  <si>
    <t>4-610-405-2061-00-00.61-0024</t>
  </si>
  <si>
    <t>February, 2022</t>
  </si>
  <si>
    <t>January, 2022</t>
  </si>
  <si>
    <t>March, 2022</t>
  </si>
  <si>
    <t>April, 2022</t>
  </si>
  <si>
    <t>May, 2022</t>
  </si>
  <si>
    <t>June, 2022</t>
  </si>
  <si>
    <t>July, 2022</t>
  </si>
  <si>
    <t>August, 2022</t>
  </si>
  <si>
    <t>September, 2022</t>
  </si>
  <si>
    <t>October, 2022</t>
  </si>
  <si>
    <t>EM12078</t>
  </si>
  <si>
    <t>EM12428</t>
  </si>
  <si>
    <t>EM12550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</si>
</sst>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409]mmmm\ d\,\ yyyy;@"/>
    <numFmt numFmtId="165" formatCode="[$-409]d\-mmm\-yyyy;@"/>
    <numFmt numFmtId="166" formatCode="&quot;$&quot;#,##0.00"/>
    <numFmt numFmtId="167" formatCode="mmmm\,\ yyyy"/>
    <numFmt numFmtId="168" formatCode="&quot;$&quot;#,##0.0000"/>
    <numFmt numFmtId="169" formatCode="#,##0.00_ ;[Red]\-#,##0.00\ "/>
    <numFmt numFmtId="170" formatCode="#,##0_ ;[Red]\-#,##0\ "/>
    <numFmt numFmtId="171" formatCode="&quot;$&quot;#,##0.000"/>
    <numFmt numFmtId="172" formatCode="&quot;$&quot;#,##0.00000"/>
    <numFmt numFmtId="173" formatCode="#,##0.000_);[Red]\(#,##0.000\)"/>
  </numFmts>
  <fonts count="51" x14ac:knownFonts="1">
    <font>
      <sz val="10"/>
      <name val="Arial"/>
    </font>
    <font>
      <sz val="11"/>
      <color theme="1"/>
      <name val="Calibri"/>
      <family val="2"/>
      <scheme val="minor"/>
    </font>
    <font>
      <b/>
      <sz val="12"/>
      <color indexed="8"/>
      <name val="Times New Roman"/>
      <family val="1"/>
    </font>
    <font>
      <sz val="12"/>
      <name val="Tahoma"/>
      <family val="2"/>
    </font>
    <font>
      <sz val="14"/>
      <name val="Tahoma"/>
      <family val="2"/>
    </font>
    <font>
      <b/>
      <sz val="12"/>
      <name val="Times New Roman"/>
      <family val="1"/>
    </font>
    <font>
      <b/>
      <sz val="12"/>
      <name val="Tahoma"/>
      <family val="2"/>
    </font>
    <font>
      <sz val="12"/>
      <color indexed="9"/>
      <name val="Times New Roman"/>
      <family val="1"/>
    </font>
    <font>
      <b/>
      <sz val="12"/>
      <name val="Arial Narrow"/>
      <family val="2"/>
    </font>
    <font>
      <b/>
      <sz val="11"/>
      <name val="Arial Narrow"/>
      <family val="2"/>
    </font>
    <font>
      <b/>
      <sz val="10"/>
      <name val="Tahoma"/>
      <family val="2"/>
    </font>
    <font>
      <sz val="10"/>
      <name val="Tahoma"/>
      <family val="2"/>
    </font>
    <font>
      <b/>
      <sz val="10"/>
      <name val="Times New Roman"/>
      <family val="1"/>
    </font>
    <font>
      <b/>
      <sz val="10"/>
      <name val="Arial Narrow"/>
      <family val="2"/>
    </font>
    <font>
      <sz val="12"/>
      <name val="Arial Narrow"/>
      <family val="2"/>
    </font>
    <font>
      <sz val="11"/>
      <name val="Calibri"/>
      <family val="2"/>
      <scheme val="minor"/>
    </font>
    <font>
      <sz val="11"/>
      <name val="Calibri"/>
      <family val="2"/>
    </font>
    <font>
      <sz val="10"/>
      <name val="Arial"/>
      <family val="2"/>
    </font>
    <font>
      <sz val="11"/>
      <name val="Arial"/>
      <family val="2"/>
    </font>
    <font>
      <sz val="8.5"/>
      <color indexed="8"/>
      <name val="Arial"/>
      <family val="2"/>
    </font>
    <font>
      <b/>
      <sz val="13.9"/>
      <color indexed="8"/>
      <name val="Calibri"/>
      <family val="2"/>
    </font>
    <font>
      <b/>
      <sz val="11"/>
      <name val="Arial"/>
      <family val="2"/>
    </font>
    <font>
      <b/>
      <sz val="14"/>
      <color indexed="8"/>
      <name val="Times New Roman"/>
      <family val="1"/>
    </font>
    <font>
      <b/>
      <sz val="19"/>
      <name val="Arial"/>
      <family val="2"/>
    </font>
    <font>
      <b/>
      <sz val="12"/>
      <color rgb="FF7030A0"/>
      <name val="Arial Narrow"/>
      <family val="2"/>
    </font>
    <font>
      <sz val="8"/>
      <color rgb="FF7030A0"/>
      <name val="Arial Narrow"/>
      <family val="2"/>
    </font>
    <font>
      <b/>
      <sz val="12"/>
      <color rgb="FF7030A0"/>
      <name val="Times New Roman"/>
      <family val="1"/>
    </font>
    <font>
      <b/>
      <sz val="10"/>
      <color rgb="FF7030A0"/>
      <name val="Times New Roman"/>
      <family val="1"/>
    </font>
    <font>
      <sz val="10"/>
      <color rgb="FF7030A0"/>
      <name val="Tahoma"/>
      <family val="2"/>
    </font>
    <font>
      <sz val="12"/>
      <color rgb="FF7030A0"/>
      <name val="Tahoma"/>
      <family val="2"/>
    </font>
    <font>
      <sz val="12"/>
      <color rgb="FF7030A0"/>
      <name val="Arial Narrow"/>
      <family val="2"/>
    </font>
    <font>
      <b/>
      <sz val="12"/>
      <color rgb="FFC00000"/>
      <name val="Arial Narrow"/>
      <family val="2"/>
    </font>
    <font>
      <sz val="8"/>
      <color rgb="FFC00000"/>
      <name val="Arial Narrow"/>
      <family val="2"/>
    </font>
    <font>
      <b/>
      <sz val="12"/>
      <color rgb="FFC00000"/>
      <name val="Times New Roman"/>
      <family val="1"/>
    </font>
    <font>
      <b/>
      <sz val="10"/>
      <color rgb="FFC00000"/>
      <name val="Times New Roman"/>
      <family val="1"/>
    </font>
    <font>
      <sz val="10"/>
      <color rgb="FFC00000"/>
      <name val="Tahoma"/>
      <family val="2"/>
    </font>
    <font>
      <sz val="12"/>
      <color rgb="FFC00000"/>
      <name val="Tahoma"/>
      <family val="2"/>
    </font>
    <font>
      <sz val="12"/>
      <color rgb="FFC00000"/>
      <name val="Arial Narrow"/>
      <family val="2"/>
    </font>
    <font>
      <b/>
      <sz val="12"/>
      <color rgb="FFC00000"/>
      <name val="Arial"/>
      <family val="2"/>
    </font>
    <font>
      <b/>
      <sz val="10"/>
      <color rgb="FFC00000"/>
      <name val="Arial Narrow"/>
      <family val="2"/>
    </font>
    <font>
      <b/>
      <sz val="12"/>
      <color rgb="FFC00000"/>
      <name val="Tahoma"/>
      <family val="2"/>
    </font>
    <font>
      <sz val="10"/>
      <color rgb="FFC00000"/>
      <name val="Arial"/>
      <family val="2"/>
    </font>
    <font>
      <b/>
      <sz val="12"/>
      <color rgb="FF7030A0"/>
      <name val="Arial"/>
      <family val="2"/>
    </font>
    <font>
      <b/>
      <sz val="12"/>
      <color rgb="FF7030A0"/>
      <name val="Tahoma"/>
      <family val="2"/>
    </font>
    <font>
      <sz val="10"/>
      <color rgb="FF7030A0"/>
      <name val="Arial"/>
      <family val="2"/>
    </font>
    <font>
      <sz val="8.5"/>
      <name val="Arial Narrow"/>
      <family val="2"/>
    </font>
    <font>
      <b/>
      <sz val="12"/>
      <name val="Arial"/>
      <family val="2"/>
    </font>
    <font>
      <sz val="10"/>
      <name val="Calibri"/>
      <family val="2"/>
      <scheme val="minor"/>
    </font>
    <font>
      <b/>
      <sz val="10"/>
      <color indexed="8"/>
      <name val="Calibri"/>
      <family val="2"/>
    </font>
    <font>
      <sz val="10"/>
      <color indexed="8"/>
      <name val="Calibri"/>
      <family val="2"/>
    </font>
    <font>
      <sz val="10"/>
      <name val="Calibri"/>
      <family val="2"/>
    </font>
  </fonts>
  <fills count="9">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41"/>
        <bgColor indexed="64"/>
      </patternFill>
    </fill>
    <fill>
      <patternFill patternType="gray0625"/>
    </fill>
    <fill>
      <patternFill patternType="gray0625">
        <bgColor indexed="42"/>
      </patternFill>
    </fill>
    <fill>
      <patternFill patternType="solid">
        <fgColor theme="0" tint="-0.14999847407452621"/>
        <bgColor indexed="64"/>
      </patternFill>
    </fill>
    <fill>
      <patternFill patternType="solid">
        <fgColor theme="0" tint="-0.14996795556505021"/>
        <bgColor indexed="64"/>
      </patternFill>
    </fill>
  </fills>
  <borders count="4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right/>
      <top style="medium">
        <color auto="1"/>
      </top>
      <bottom style="thin">
        <color auto="1"/>
      </bottom>
      <diagonal/>
    </border>
    <border>
      <left/>
      <right style="medium">
        <color auto="1"/>
      </right>
      <top style="thin">
        <color auto="1"/>
      </top>
      <bottom/>
      <diagonal/>
    </border>
    <border>
      <left style="medium">
        <color indexed="64"/>
      </left>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medium">
        <color indexed="64"/>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ck">
        <color indexed="64"/>
      </right>
      <top style="medium">
        <color indexed="64"/>
      </top>
      <bottom style="thin">
        <color indexed="64"/>
      </bottom>
      <diagonal/>
    </border>
  </borders>
  <cellStyleXfs count="3">
    <xf numFmtId="0" fontId="0" fillId="0" borderId="0"/>
    <xf numFmtId="0" fontId="1" fillId="0" borderId="0"/>
    <xf numFmtId="0" fontId="1" fillId="0" borderId="0"/>
  </cellStyleXfs>
  <cellXfs count="216">
    <xf numFmtId="0" fontId="0" fillId="0" borderId="0" xfId="0"/>
    <xf numFmtId="0" fontId="2" fillId="0" borderId="0" xfId="0" applyFont="1" applyAlignment="1">
      <alignment horizontal="centerContinuous"/>
    </xf>
    <xf numFmtId="0" fontId="3" fillId="0" borderId="0" xfId="0" applyFont="1" applyAlignment="1">
      <alignment horizontal="centerContinuous"/>
    </xf>
    <xf numFmtId="0" fontId="4" fillId="0" borderId="0" xfId="0" applyFont="1" applyAlignment="1">
      <alignment horizontal="centerContinuous"/>
    </xf>
    <xf numFmtId="0" fontId="3" fillId="0" borderId="0" xfId="0" applyFont="1"/>
    <xf numFmtId="164" fontId="2" fillId="0" borderId="0" xfId="0" applyNumberFormat="1" applyFont="1"/>
    <xf numFmtId="0" fontId="5" fillId="2" borderId="1" xfId="0" applyFont="1" applyFill="1" applyBorder="1" applyProtection="1">
      <protection locked="0"/>
    </xf>
    <xf numFmtId="0" fontId="3" fillId="0" borderId="0" xfId="0" applyFont="1" applyAlignment="1">
      <alignment horizontal="center"/>
    </xf>
    <xf numFmtId="0" fontId="6" fillId="0" borderId="0" xfId="0" applyFont="1"/>
    <xf numFmtId="0" fontId="7" fillId="0" borderId="0" xfId="0" applyFont="1" applyAlignment="1">
      <alignment horizontal="left"/>
    </xf>
    <xf numFmtId="0" fontId="3" fillId="0" borderId="0" xfId="0" applyFont="1" applyAlignment="1">
      <alignment horizontal="left"/>
    </xf>
    <xf numFmtId="0" fontId="3" fillId="0" borderId="0" xfId="0" applyFont="1" applyAlignment="1">
      <alignment horizontal="right"/>
    </xf>
    <xf numFmtId="0" fontId="3" fillId="0" borderId="0" xfId="0" applyFont="1" applyFill="1"/>
    <xf numFmtId="0" fontId="6" fillId="0" borderId="0" xfId="0" applyFont="1" applyFill="1"/>
    <xf numFmtId="0" fontId="7" fillId="0" borderId="0" xfId="0" applyFont="1" applyFill="1" applyAlignment="1">
      <alignment horizontal="left"/>
    </xf>
    <xf numFmtId="0" fontId="3" fillId="0" borderId="0" xfId="0" applyFont="1" applyProtection="1">
      <protection locked="0"/>
    </xf>
    <xf numFmtId="0" fontId="8" fillId="0" borderId="7" xfId="0" applyFont="1" applyBorder="1" applyAlignment="1">
      <alignment horizontal="center"/>
    </xf>
    <xf numFmtId="0" fontId="10" fillId="3" borderId="7" xfId="0" applyFont="1" applyFill="1" applyBorder="1" applyAlignment="1">
      <alignment horizontal="center"/>
    </xf>
    <xf numFmtId="165" fontId="12" fillId="2" borderId="7" xfId="0" applyNumberFormat="1" applyFont="1" applyFill="1" applyBorder="1" applyProtection="1">
      <protection locked="0"/>
    </xf>
    <xf numFmtId="165" fontId="11" fillId="3" borderId="7" xfId="0" applyNumberFormat="1" applyFont="1" applyFill="1" applyBorder="1"/>
    <xf numFmtId="165" fontId="11" fillId="0" borderId="7" xfId="0" applyNumberFormat="1" applyFont="1" applyBorder="1"/>
    <xf numFmtId="0" fontId="3" fillId="0" borderId="0" xfId="0" applyFont="1" applyBorder="1"/>
    <xf numFmtId="0" fontId="3" fillId="0" borderId="0" xfId="0" applyFont="1" applyBorder="1" applyAlignment="1">
      <alignment horizontal="right"/>
    </xf>
    <xf numFmtId="0" fontId="6" fillId="0" borderId="0" xfId="0" applyFont="1" applyBorder="1"/>
    <xf numFmtId="0" fontId="3" fillId="0" borderId="0" xfId="0" applyNumberFormat="1" applyFont="1" applyAlignment="1">
      <alignment horizontal="left"/>
    </xf>
    <xf numFmtId="0" fontId="3" fillId="0" borderId="0" xfId="0" applyFont="1" applyBorder="1" applyAlignment="1">
      <alignment horizontal="left"/>
    </xf>
    <xf numFmtId="166" fontId="3" fillId="0" borderId="0" xfId="0" applyNumberFormat="1" applyFont="1" applyAlignment="1">
      <alignment horizontal="left"/>
    </xf>
    <xf numFmtId="166" fontId="3" fillId="0" borderId="0" xfId="0" applyNumberFormat="1" applyFont="1" applyBorder="1" applyAlignment="1">
      <alignment horizontal="left"/>
    </xf>
    <xf numFmtId="0" fontId="3" fillId="0" borderId="1" xfId="0" applyFont="1" applyBorder="1"/>
    <xf numFmtId="0" fontId="3" fillId="0" borderId="1" xfId="0" applyNumberFormat="1" applyFont="1" applyBorder="1" applyAlignment="1">
      <alignment horizontal="left"/>
    </xf>
    <xf numFmtId="0" fontId="3" fillId="0" borderId="1" xfId="0" applyFont="1" applyBorder="1" applyAlignment="1">
      <alignment horizontal="left"/>
    </xf>
    <xf numFmtId="166" fontId="3" fillId="0" borderId="1" xfId="0" applyNumberFormat="1" applyFont="1" applyBorder="1" applyAlignment="1">
      <alignment horizontal="left"/>
    </xf>
    <xf numFmtId="0" fontId="6" fillId="0" borderId="0" xfId="0" applyFont="1" applyBorder="1" applyAlignment="1">
      <alignment horizontal="centerContinuous"/>
    </xf>
    <xf numFmtId="0" fontId="6" fillId="0" borderId="0" xfId="0" applyFont="1" applyBorder="1" applyAlignment="1">
      <alignment horizontal="center"/>
    </xf>
    <xf numFmtId="0" fontId="6" fillId="0" borderId="0" xfId="0" applyFont="1" applyBorder="1" applyAlignment="1"/>
    <xf numFmtId="0" fontId="3" fillId="5" borderId="2" xfId="0" applyFont="1" applyFill="1" applyBorder="1" applyAlignment="1">
      <alignment horizontal="centerContinuous"/>
    </xf>
    <xf numFmtId="0" fontId="3" fillId="5" borderId="3" xfId="0" applyFont="1" applyFill="1" applyBorder="1" applyAlignment="1">
      <alignment horizontal="centerContinuous"/>
    </xf>
    <xf numFmtId="0" fontId="3" fillId="5" borderId="4" xfId="0" applyFont="1" applyFill="1" applyBorder="1" applyAlignment="1">
      <alignment horizontal="centerContinuous"/>
    </xf>
    <xf numFmtId="0" fontId="3" fillId="5" borderId="13" xfId="0" applyFont="1" applyFill="1" applyBorder="1"/>
    <xf numFmtId="0" fontId="3" fillId="5" borderId="7" xfId="0" applyFont="1" applyFill="1" applyBorder="1"/>
    <xf numFmtId="0" fontId="3" fillId="5" borderId="0" xfId="0" applyFont="1" applyFill="1" applyBorder="1"/>
    <xf numFmtId="40" fontId="8" fillId="6" borderId="7" xfId="0" applyNumberFormat="1" applyFont="1" applyFill="1" applyBorder="1" applyProtection="1">
      <protection locked="0"/>
    </xf>
    <xf numFmtId="40" fontId="0" fillId="0" borderId="0" xfId="0" applyNumberFormat="1" applyFont="1" applyFill="1" applyBorder="1" applyAlignment="1" applyProtection="1">
      <alignment horizontal="right" vertical="center"/>
    </xf>
    <xf numFmtId="0" fontId="15" fillId="0" borderId="14" xfId="0" applyNumberFormat="1" applyFont="1" applyFill="1" applyBorder="1" applyAlignment="1" applyProtection="1">
      <alignment horizontal="centerContinuous"/>
    </xf>
    <xf numFmtId="0" fontId="0" fillId="0" borderId="15" xfId="0" applyFill="1" applyBorder="1" applyAlignment="1">
      <alignment horizontal="centerContinuous"/>
    </xf>
    <xf numFmtId="0" fontId="0" fillId="0" borderId="16" xfId="0" applyFill="1" applyBorder="1" applyAlignment="1">
      <alignment horizontal="centerContinuous"/>
    </xf>
    <xf numFmtId="167" fontId="17" fillId="0" borderId="0" xfId="0" applyNumberFormat="1" applyFont="1" applyAlignment="1">
      <alignment horizontal="right"/>
    </xf>
    <xf numFmtId="0" fontId="18" fillId="0" borderId="17" xfId="0" applyNumberFormat="1" applyFont="1" applyFill="1" applyBorder="1" applyAlignment="1" applyProtection="1"/>
    <xf numFmtId="0" fontId="18" fillId="7" borderId="7" xfId="0" applyNumberFormat="1" applyFont="1" applyFill="1" applyBorder="1" applyAlignment="1" applyProtection="1"/>
    <xf numFmtId="0" fontId="18" fillId="7" borderId="7" xfId="0" applyNumberFormat="1" applyFont="1" applyFill="1" applyBorder="1" applyAlignment="1" applyProtection="1">
      <alignment horizontal="right"/>
    </xf>
    <xf numFmtId="0" fontId="18" fillId="0" borderId="7" xfId="0" applyNumberFormat="1" applyFont="1" applyFill="1" applyBorder="1" applyAlignment="1" applyProtection="1"/>
    <xf numFmtId="0" fontId="18" fillId="0" borderId="7" xfId="0" applyNumberFormat="1" applyFont="1" applyFill="1" applyBorder="1" applyAlignment="1" applyProtection="1">
      <alignment horizontal="right"/>
    </xf>
    <xf numFmtId="167" fontId="0" fillId="0" borderId="0" xfId="0" applyNumberFormat="1" applyAlignment="1">
      <alignment horizontal="right"/>
    </xf>
    <xf numFmtId="0" fontId="0" fillId="0" borderId="0" xfId="0" applyAlignment="1">
      <alignment horizontal="right"/>
    </xf>
    <xf numFmtId="0" fontId="9" fillId="0" borderId="19" xfId="0" applyFont="1" applyBorder="1" applyAlignment="1">
      <alignment horizontal="centerContinuous"/>
    </xf>
    <xf numFmtId="0" fontId="21" fillId="0" borderId="18" xfId="0" applyFont="1" applyBorder="1" applyAlignment="1">
      <alignment horizontal="centerContinuous"/>
    </xf>
    <xf numFmtId="166" fontId="14" fillId="0" borderId="0" xfId="0" applyNumberFormat="1" applyFont="1" applyBorder="1" applyAlignment="1">
      <alignment horizontal="right"/>
    </xf>
    <xf numFmtId="0" fontId="17" fillId="0" borderId="0" xfId="0" applyFont="1"/>
    <xf numFmtId="0" fontId="22" fillId="0" borderId="0" xfId="0" applyFont="1"/>
    <xf numFmtId="0" fontId="2" fillId="0" borderId="0" xfId="0" applyFont="1"/>
    <xf numFmtId="0" fontId="6" fillId="0" borderId="0" xfId="0" applyFont="1" applyAlignment="1"/>
    <xf numFmtId="0" fontId="6" fillId="0" borderId="0" xfId="0" applyFont="1" applyAlignment="1">
      <alignment horizontal="centerContinuous"/>
    </xf>
    <xf numFmtId="0" fontId="6" fillId="0" borderId="0" xfId="0" quotePrefix="1" applyFont="1" applyAlignment="1">
      <alignment horizontal="center"/>
    </xf>
    <xf numFmtId="164" fontId="2" fillId="0" borderId="0" xfId="0" applyNumberFormat="1" applyFont="1" applyAlignment="1">
      <alignment horizontal="centerContinuous"/>
    </xf>
    <xf numFmtId="0" fontId="6" fillId="0" borderId="0" xfId="0" applyFont="1" applyProtection="1"/>
    <xf numFmtId="0" fontId="3" fillId="0" borderId="0" xfId="0" applyFont="1" applyProtection="1"/>
    <xf numFmtId="0" fontId="3" fillId="0" borderId="25" xfId="0" applyFont="1" applyBorder="1" applyAlignment="1">
      <alignment vertical="center"/>
    </xf>
    <xf numFmtId="0" fontId="6" fillId="0" borderId="25" xfId="0" applyFont="1" applyBorder="1" applyAlignment="1">
      <alignment horizontal="center" vertical="center"/>
    </xf>
    <xf numFmtId="0" fontId="18" fillId="0" borderId="27" xfId="0" applyNumberFormat="1" applyFont="1" applyFill="1" applyBorder="1" applyAlignment="1" applyProtection="1"/>
    <xf numFmtId="165" fontId="12" fillId="0" borderId="7" xfId="0" applyNumberFormat="1" applyFont="1" applyFill="1" applyBorder="1" applyProtection="1"/>
    <xf numFmtId="0" fontId="23" fillId="0" borderId="1" xfId="0" applyFont="1" applyBorder="1"/>
    <xf numFmtId="0" fontId="23" fillId="0" borderId="1" xfId="0" applyFont="1" applyBorder="1" applyAlignment="1">
      <alignment horizontal="right"/>
    </xf>
    <xf numFmtId="0" fontId="8" fillId="6" borderId="13" xfId="0" applyFont="1" applyFill="1" applyBorder="1" applyProtection="1">
      <protection locked="0"/>
    </xf>
    <xf numFmtId="0" fontId="26" fillId="4" borderId="12" xfId="0" applyFont="1" applyFill="1" applyBorder="1" applyAlignment="1" applyProtection="1">
      <alignment horizontal="right"/>
      <protection locked="0"/>
    </xf>
    <xf numFmtId="0" fontId="27" fillId="2" borderId="12" xfId="0" applyFont="1" applyFill="1" applyBorder="1" applyAlignment="1" applyProtection="1">
      <alignment horizontal="right" vertical="center"/>
      <protection locked="0"/>
    </xf>
    <xf numFmtId="0" fontId="27" fillId="0" borderId="12" xfId="0" applyFont="1" applyFill="1" applyBorder="1" applyAlignment="1" applyProtection="1">
      <alignment horizontal="right" vertical="center"/>
    </xf>
    <xf numFmtId="0" fontId="28" fillId="0" borderId="12" xfId="0" applyFont="1" applyBorder="1" applyAlignment="1">
      <alignment horizontal="right"/>
    </xf>
    <xf numFmtId="0" fontId="29" fillId="0" borderId="0" xfId="0" applyFont="1" applyBorder="1" applyAlignment="1">
      <alignment horizontal="right"/>
    </xf>
    <xf numFmtId="169" fontId="24" fillId="0" borderId="26" xfId="0" applyNumberFormat="1" applyFont="1" applyBorder="1" applyAlignment="1">
      <alignment vertical="center"/>
    </xf>
    <xf numFmtId="0" fontId="31" fillId="0" borderId="21" xfId="0" applyFont="1" applyBorder="1" applyAlignment="1">
      <alignment horizontal="center"/>
    </xf>
    <xf numFmtId="0" fontId="32" fillId="0" borderId="23" xfId="0" applyFont="1" applyBorder="1" applyAlignment="1">
      <alignment horizontal="center"/>
    </xf>
    <xf numFmtId="0" fontId="33" fillId="4" borderId="12" xfId="0" applyFont="1" applyFill="1" applyBorder="1" applyAlignment="1" applyProtection="1">
      <alignment horizontal="right"/>
      <protection locked="0"/>
    </xf>
    <xf numFmtId="0" fontId="34" fillId="2" borderId="12" xfId="0" applyFont="1" applyFill="1" applyBorder="1" applyAlignment="1" applyProtection="1">
      <alignment horizontal="right" vertical="center"/>
      <protection locked="0"/>
    </xf>
    <xf numFmtId="0" fontId="34" fillId="0" borderId="12" xfId="0" applyFont="1" applyFill="1" applyBorder="1" applyAlignment="1" applyProtection="1">
      <alignment horizontal="right" vertical="center"/>
    </xf>
    <xf numFmtId="0" fontId="35" fillId="0" borderId="12" xfId="0" applyFont="1" applyBorder="1" applyAlignment="1">
      <alignment horizontal="right"/>
    </xf>
    <xf numFmtId="0" fontId="36" fillId="0" borderId="0" xfId="0" applyFont="1" applyBorder="1" applyAlignment="1">
      <alignment horizontal="right"/>
    </xf>
    <xf numFmtId="168" fontId="37" fillId="0" borderId="0" xfId="0" applyNumberFormat="1" applyFont="1" applyBorder="1" applyAlignment="1">
      <alignment horizontal="right"/>
    </xf>
    <xf numFmtId="169" fontId="31" fillId="0" borderId="26" xfId="0" applyNumberFormat="1" applyFont="1" applyBorder="1" applyAlignment="1">
      <alignment vertical="center"/>
    </xf>
    <xf numFmtId="0" fontId="38" fillId="0" borderId="2" xfId="0" applyFont="1" applyBorder="1" applyAlignment="1">
      <alignment horizontal="centerContinuous"/>
    </xf>
    <xf numFmtId="0" fontId="36" fillId="0" borderId="3" xfId="0" applyFont="1" applyBorder="1" applyAlignment="1">
      <alignment horizontal="centerContinuous"/>
    </xf>
    <xf numFmtId="0" fontId="32" fillId="0" borderId="11" xfId="0" applyFont="1" applyBorder="1" applyAlignment="1">
      <alignment horizontal="center" vertical="center"/>
    </xf>
    <xf numFmtId="0" fontId="32" fillId="0" borderId="7" xfId="0" applyFont="1" applyBorder="1" applyAlignment="1">
      <alignment horizontal="center" vertical="center"/>
    </xf>
    <xf numFmtId="0" fontId="33" fillId="4" borderId="11" xfId="0" applyFont="1" applyFill="1" applyBorder="1" applyAlignment="1" applyProtection="1">
      <alignment horizontal="right"/>
      <protection locked="0"/>
    </xf>
    <xf numFmtId="0" fontId="33" fillId="4" borderId="7" xfId="0" applyFont="1" applyFill="1" applyBorder="1" applyAlignment="1" applyProtection="1">
      <alignment horizontal="right"/>
      <protection locked="0"/>
    </xf>
    <xf numFmtId="170" fontId="34" fillId="2" borderId="13" xfId="0" applyNumberFormat="1" applyFont="1" applyFill="1" applyBorder="1" applyAlignment="1" applyProtection="1">
      <alignment horizontal="right" vertical="center"/>
      <protection locked="0"/>
    </xf>
    <xf numFmtId="170" fontId="34" fillId="2" borderId="8" xfId="0" applyNumberFormat="1" applyFont="1" applyFill="1" applyBorder="1" applyAlignment="1" applyProtection="1">
      <alignment horizontal="right" vertical="center"/>
      <protection locked="0"/>
    </xf>
    <xf numFmtId="170" fontId="34" fillId="0" borderId="13" xfId="0" applyNumberFormat="1" applyFont="1" applyFill="1" applyBorder="1" applyAlignment="1" applyProtection="1">
      <alignment horizontal="right" vertical="center"/>
    </xf>
    <xf numFmtId="170" fontId="34" fillId="0" borderId="8" xfId="0" applyNumberFormat="1" applyFont="1" applyFill="1" applyBorder="1" applyAlignment="1" applyProtection="1">
      <alignment horizontal="right" vertical="center"/>
    </xf>
    <xf numFmtId="0" fontId="35" fillId="0" borderId="11" xfId="0" applyFont="1" applyBorder="1" applyAlignment="1">
      <alignment horizontal="right"/>
    </xf>
    <xf numFmtId="0" fontId="35" fillId="0" borderId="7" xfId="0" applyFont="1" applyBorder="1" applyAlignment="1">
      <alignment horizontal="right"/>
    </xf>
    <xf numFmtId="170" fontId="35" fillId="0" borderId="11" xfId="0" applyNumberFormat="1" applyFont="1" applyBorder="1" applyAlignment="1">
      <alignment horizontal="right"/>
    </xf>
    <xf numFmtId="170" fontId="35" fillId="0" borderId="7" xfId="0" applyNumberFormat="1" applyFont="1" applyBorder="1" applyAlignment="1">
      <alignment horizontal="right"/>
    </xf>
    <xf numFmtId="0" fontId="36" fillId="0" borderId="0" xfId="0" applyFont="1"/>
    <xf numFmtId="166" fontId="37" fillId="0" borderId="0" xfId="0" applyNumberFormat="1" applyFont="1" applyBorder="1" applyAlignment="1">
      <alignment horizontal="right"/>
    </xf>
    <xf numFmtId="0" fontId="24" fillId="0" borderId="20" xfId="0" applyFont="1" applyBorder="1" applyAlignment="1">
      <alignment horizontal="center"/>
    </xf>
    <xf numFmtId="0" fontId="25" fillId="0" borderId="22" xfId="0" applyFont="1" applyBorder="1" applyAlignment="1">
      <alignment horizontal="center"/>
    </xf>
    <xf numFmtId="0" fontId="26" fillId="4" borderId="11" xfId="0" applyFont="1" applyFill="1" applyBorder="1" applyAlignment="1" applyProtection="1">
      <alignment horizontal="right"/>
      <protection locked="0"/>
    </xf>
    <xf numFmtId="0" fontId="27" fillId="2" borderId="11" xfId="0" applyFont="1" applyFill="1" applyBorder="1" applyAlignment="1" applyProtection="1">
      <alignment horizontal="right" vertical="center"/>
      <protection locked="0"/>
    </xf>
    <xf numFmtId="0" fontId="27" fillId="0" borderId="11" xfId="0" applyFont="1" applyFill="1" applyBorder="1" applyAlignment="1" applyProtection="1">
      <alignment horizontal="right" vertical="center"/>
    </xf>
    <xf numFmtId="0" fontId="28" fillId="0" borderId="11" xfId="0" applyFont="1" applyBorder="1" applyAlignment="1">
      <alignment horizontal="right"/>
    </xf>
    <xf numFmtId="166" fontId="30" fillId="0" borderId="0" xfId="0" applyNumberFormat="1" applyFont="1" applyBorder="1" applyAlignment="1">
      <alignment horizontal="right"/>
    </xf>
    <xf numFmtId="0" fontId="24" fillId="0" borderId="2" xfId="0" applyFont="1" applyBorder="1" applyAlignment="1">
      <alignment horizontal="centerContinuous"/>
    </xf>
    <xf numFmtId="0" fontId="24" fillId="0" borderId="4" xfId="0" applyFont="1" applyBorder="1" applyAlignment="1">
      <alignment horizontal="centerContinuous"/>
    </xf>
    <xf numFmtId="0" fontId="25" fillId="0" borderId="5" xfId="0" applyFont="1" applyBorder="1" applyAlignment="1">
      <alignment horizontal="centerContinuous"/>
    </xf>
    <xf numFmtId="0" fontId="24" fillId="0" borderId="6" xfId="0" applyFont="1" applyBorder="1" applyAlignment="1">
      <alignment horizontal="centerContinuous"/>
    </xf>
    <xf numFmtId="0" fontId="24" fillId="0" borderId="11" xfId="0" applyFont="1" applyBorder="1" applyAlignment="1">
      <alignment horizontal="center"/>
    </xf>
    <xf numFmtId="0" fontId="24" fillId="0" borderId="7" xfId="0" applyFont="1" applyBorder="1" applyAlignment="1">
      <alignment horizontal="center"/>
    </xf>
    <xf numFmtId="0" fontId="24" fillId="0" borderId="12" xfId="0" applyFont="1" applyBorder="1" applyAlignment="1">
      <alignment horizontal="center"/>
    </xf>
    <xf numFmtId="0" fontId="24" fillId="0" borderId="10" xfId="0" applyFont="1" applyBorder="1" applyAlignment="1">
      <alignment horizontal="center"/>
    </xf>
    <xf numFmtId="0" fontId="24" fillId="0" borderId="8" xfId="0" applyFont="1" applyBorder="1" applyAlignment="1">
      <alignment horizontal="center"/>
    </xf>
    <xf numFmtId="0" fontId="26" fillId="4" borderId="7" xfId="0" applyFont="1" applyFill="1" applyBorder="1" applyAlignment="1" applyProtection="1">
      <alignment horizontal="right"/>
      <protection locked="0"/>
    </xf>
    <xf numFmtId="0" fontId="26" fillId="4" borderId="10" xfId="0" applyFont="1" applyFill="1" applyBorder="1" applyAlignment="1" applyProtection="1">
      <alignment horizontal="right"/>
      <protection locked="0"/>
    </xf>
    <xf numFmtId="0" fontId="26" fillId="4" borderId="8" xfId="0" applyFont="1" applyFill="1" applyBorder="1" applyAlignment="1" applyProtection="1">
      <alignment horizontal="right"/>
      <protection locked="0"/>
    </xf>
    <xf numFmtId="0" fontId="27" fillId="2" borderId="7" xfId="0" applyFont="1" applyFill="1" applyBorder="1" applyAlignment="1" applyProtection="1">
      <alignment horizontal="right" vertical="center"/>
      <protection locked="0"/>
    </xf>
    <xf numFmtId="0" fontId="27" fillId="2" borderId="10" xfId="0" applyFont="1" applyFill="1" applyBorder="1" applyAlignment="1" applyProtection="1">
      <alignment horizontal="right" vertical="center"/>
      <protection locked="0"/>
    </xf>
    <xf numFmtId="166" fontId="27" fillId="2" borderId="8" xfId="0" applyNumberFormat="1" applyFont="1" applyFill="1" applyBorder="1" applyAlignment="1" applyProtection="1">
      <alignment horizontal="right" vertical="center"/>
      <protection locked="0"/>
    </xf>
    <xf numFmtId="0" fontId="27" fillId="0" borderId="7" xfId="0" applyFont="1" applyFill="1" applyBorder="1" applyAlignment="1" applyProtection="1">
      <alignment horizontal="right" vertical="center"/>
    </xf>
    <xf numFmtId="0" fontId="27" fillId="0" borderId="10" xfId="0" applyFont="1" applyFill="1" applyBorder="1" applyAlignment="1" applyProtection="1">
      <alignment horizontal="right" vertical="center"/>
    </xf>
    <xf numFmtId="166" fontId="27" fillId="0" borderId="8" xfId="0" applyNumberFormat="1" applyFont="1" applyFill="1" applyBorder="1" applyAlignment="1" applyProtection="1">
      <alignment horizontal="right" vertical="center"/>
    </xf>
    <xf numFmtId="0" fontId="28" fillId="0" borderId="7" xfId="0" applyFont="1" applyBorder="1" applyAlignment="1">
      <alignment horizontal="right"/>
    </xf>
    <xf numFmtId="166" fontId="28" fillId="0" borderId="7" xfId="0" applyNumberFormat="1" applyFont="1" applyFill="1" applyBorder="1" applyAlignment="1">
      <alignment horizontal="right"/>
    </xf>
    <xf numFmtId="166" fontId="28" fillId="0" borderId="8" xfId="0" applyNumberFormat="1" applyFont="1" applyFill="1" applyBorder="1" applyAlignment="1">
      <alignment horizontal="right"/>
    </xf>
    <xf numFmtId="169" fontId="28" fillId="0" borderId="7" xfId="0" applyNumberFormat="1" applyFont="1" applyBorder="1" applyAlignment="1">
      <alignment horizontal="right"/>
    </xf>
    <xf numFmtId="169" fontId="28" fillId="0" borderId="8" xfId="0" applyNumberFormat="1" applyFont="1" applyBorder="1" applyAlignment="1">
      <alignment horizontal="right"/>
    </xf>
    <xf numFmtId="0" fontId="30" fillId="0" borderId="0" xfId="0" applyFont="1" applyBorder="1" applyAlignment="1">
      <alignment horizontal="right"/>
    </xf>
    <xf numFmtId="167" fontId="17" fillId="0" borderId="0" xfId="0" applyNumberFormat="1" applyFont="1" applyAlignment="1">
      <alignment horizontal="right"/>
    </xf>
    <xf numFmtId="0" fontId="0" fillId="0" borderId="0" xfId="0"/>
    <xf numFmtId="40" fontId="0" fillId="0" borderId="0" xfId="0" applyNumberFormat="1" applyFont="1" applyFill="1" applyBorder="1" applyAlignment="1" applyProtection="1">
      <alignment horizontal="right" vertical="center"/>
    </xf>
    <xf numFmtId="167" fontId="0" fillId="0" borderId="0" xfId="0" applyNumberFormat="1" applyAlignment="1">
      <alignment horizontal="right"/>
    </xf>
    <xf numFmtId="0" fontId="45" fillId="0" borderId="7" xfId="0" applyNumberFormat="1" applyFont="1" applyFill="1" applyBorder="1" applyAlignment="1" applyProtection="1"/>
    <xf numFmtId="0" fontId="45" fillId="8" borderId="7" xfId="0" applyNumberFormat="1" applyFont="1" applyFill="1" applyBorder="1" applyAlignment="1" applyProtection="1"/>
    <xf numFmtId="0" fontId="18" fillId="0" borderId="7" xfId="0" applyNumberFormat="1" applyFont="1" applyFill="1" applyBorder="1" applyAlignment="1" applyProtection="1">
      <alignment horizontal="right" vertical="center"/>
    </xf>
    <xf numFmtId="0" fontId="18" fillId="8" borderId="7" xfId="0" applyNumberFormat="1" applyFont="1" applyFill="1" applyBorder="1" applyAlignment="1" applyProtection="1">
      <alignment horizontal="right" vertical="center"/>
    </xf>
    <xf numFmtId="0" fontId="18" fillId="8" borderId="7" xfId="0" applyNumberFormat="1" applyFont="1" applyFill="1" applyBorder="1" applyAlignment="1" applyProtection="1">
      <alignment horizontal="right"/>
    </xf>
    <xf numFmtId="0" fontId="46" fillId="0" borderId="0" xfId="0" applyFont="1" applyAlignment="1">
      <alignment horizontal="right"/>
    </xf>
    <xf numFmtId="0" fontId="3" fillId="5" borderId="38" xfId="0" applyFont="1" applyFill="1" applyBorder="1"/>
    <xf numFmtId="0" fontId="3" fillId="5" borderId="36" xfId="0" applyFont="1" applyFill="1" applyBorder="1"/>
    <xf numFmtId="0" fontId="8" fillId="6" borderId="9" xfId="0" applyFont="1" applyFill="1" applyBorder="1" applyProtection="1">
      <protection locked="0"/>
    </xf>
    <xf numFmtId="0" fontId="8" fillId="6" borderId="10" xfId="0" applyFont="1" applyFill="1" applyBorder="1" applyProtection="1">
      <protection locked="0"/>
    </xf>
    <xf numFmtId="0" fontId="3" fillId="5" borderId="9" xfId="0" applyFont="1" applyFill="1" applyBorder="1"/>
    <xf numFmtId="0" fontId="3" fillId="5" borderId="10" xfId="0" applyFont="1" applyFill="1" applyBorder="1"/>
    <xf numFmtId="0" fontId="3" fillId="5" borderId="39" xfId="0" applyFont="1" applyFill="1" applyBorder="1"/>
    <xf numFmtId="0" fontId="3" fillId="5" borderId="40" xfId="0" applyFont="1" applyFill="1" applyBorder="1"/>
    <xf numFmtId="0" fontId="3" fillId="5" borderId="41" xfId="0" applyFont="1" applyFill="1" applyBorder="1"/>
    <xf numFmtId="0" fontId="17" fillId="0" borderId="0" xfId="0" applyFont="1" applyAlignment="1">
      <alignment horizontal="left"/>
    </xf>
    <xf numFmtId="0" fontId="47" fillId="0" borderId="14" xfId="0" applyNumberFormat="1" applyFont="1" applyFill="1" applyBorder="1" applyAlignment="1" applyProtection="1">
      <alignment horizontal="centerContinuous"/>
    </xf>
    <xf numFmtId="170" fontId="34" fillId="2" borderId="7" xfId="0" applyNumberFormat="1" applyFont="1" applyFill="1" applyBorder="1" applyAlignment="1" applyProtection="1">
      <alignment horizontal="right" vertical="center"/>
      <protection locked="0"/>
    </xf>
    <xf numFmtId="170" fontId="34" fillId="0" borderId="7" xfId="0" applyNumberFormat="1" applyFont="1" applyFill="1" applyBorder="1" applyAlignment="1" applyProtection="1">
      <alignment horizontal="right" vertical="center"/>
    </xf>
    <xf numFmtId="0" fontId="36" fillId="0" borderId="42" xfId="0" applyFont="1" applyBorder="1" applyAlignment="1">
      <alignment horizontal="centerContinuous"/>
    </xf>
    <xf numFmtId="0" fontId="3" fillId="5" borderId="27" xfId="0" applyFont="1" applyFill="1" applyBorder="1"/>
    <xf numFmtId="171" fontId="3" fillId="0" borderId="0" xfId="0" applyNumberFormat="1" applyFont="1"/>
    <xf numFmtId="172" fontId="3" fillId="0" borderId="0" xfId="0" applyNumberFormat="1" applyFont="1"/>
    <xf numFmtId="0" fontId="15" fillId="0" borderId="0" xfId="0" applyNumberFormat="1" applyFont="1" applyFill="1" applyBorder="1" applyAlignment="1" applyProtection="1">
      <alignment horizontal="centerContinuous"/>
    </xf>
    <xf numFmtId="0" fontId="0" fillId="0" borderId="0" xfId="0" applyFill="1" applyBorder="1" applyAlignment="1">
      <alignment horizontal="centerContinuous"/>
    </xf>
    <xf numFmtId="0" fontId="18" fillId="0" borderId="0" xfId="0" applyNumberFormat="1" applyFont="1" applyFill="1" applyBorder="1" applyAlignment="1" applyProtection="1"/>
    <xf numFmtId="171" fontId="30" fillId="0" borderId="0" xfId="0" applyNumberFormat="1" applyFont="1" applyBorder="1" applyAlignment="1">
      <alignment horizontal="right"/>
    </xf>
    <xf numFmtId="173" fontId="0" fillId="0" borderId="0" xfId="0" applyNumberFormat="1" applyFont="1" applyFill="1" applyBorder="1" applyAlignment="1" applyProtection="1">
      <alignment horizontal="right" vertical="center"/>
    </xf>
    <xf numFmtId="17" fontId="0" fillId="0" borderId="0" xfId="0" applyNumberFormat="1" applyAlignment="1">
      <alignment horizontal="right"/>
    </xf>
    <xf numFmtId="0" fontId="11" fillId="0" borderId="8" xfId="0" applyFont="1" applyBorder="1" applyAlignment="1">
      <alignment wrapText="1"/>
    </xf>
    <xf numFmtId="0" fontId="11" fillId="0" borderId="9" xfId="0" applyFont="1" applyBorder="1" applyAlignment="1">
      <alignment wrapText="1"/>
    </xf>
    <xf numFmtId="0" fontId="6" fillId="0" borderId="0" xfId="0" applyFont="1" applyBorder="1" applyAlignment="1">
      <alignment horizontal="center"/>
    </xf>
    <xf numFmtId="0" fontId="3" fillId="5" borderId="8" xfId="0" applyFont="1" applyFill="1" applyBorder="1"/>
    <xf numFmtId="0" fontId="3" fillId="5" borderId="9" xfId="0" applyFont="1" applyFill="1" applyBorder="1"/>
    <xf numFmtId="0" fontId="3" fillId="5" borderId="10" xfId="0" applyFont="1" applyFill="1" applyBorder="1"/>
    <xf numFmtId="0" fontId="8" fillId="6" borderId="8" xfId="0" applyFont="1" applyFill="1" applyBorder="1" applyAlignment="1" applyProtection="1">
      <alignment horizontal="left"/>
      <protection locked="0"/>
    </xf>
    <xf numFmtId="0" fontId="8" fillId="6" borderId="9" xfId="0" applyFont="1" applyFill="1" applyBorder="1" applyAlignment="1" applyProtection="1">
      <alignment horizontal="left"/>
      <protection locked="0"/>
    </xf>
    <xf numFmtId="0" fontId="8" fillId="6" borderId="10" xfId="0" applyFont="1" applyFill="1" applyBorder="1" applyAlignment="1" applyProtection="1">
      <alignment horizontal="left"/>
      <protection locked="0"/>
    </xf>
    <xf numFmtId="0" fontId="13" fillId="2" borderId="8" xfId="0" applyFont="1" applyFill="1" applyBorder="1" applyAlignment="1" applyProtection="1">
      <alignment wrapText="1"/>
      <protection locked="0"/>
    </xf>
    <xf numFmtId="0" fontId="13" fillId="2" borderId="9" xfId="0" applyFont="1" applyFill="1" applyBorder="1" applyAlignment="1" applyProtection="1">
      <alignment wrapText="1"/>
      <protection locked="0"/>
    </xf>
    <xf numFmtId="0" fontId="13" fillId="0" borderId="8" xfId="0" applyFont="1" applyFill="1" applyBorder="1" applyAlignment="1" applyProtection="1">
      <alignment wrapText="1"/>
    </xf>
    <xf numFmtId="0" fontId="13" fillId="0" borderId="9" xfId="0" applyFont="1" applyFill="1" applyBorder="1" applyAlignment="1" applyProtection="1">
      <alignment wrapText="1"/>
    </xf>
    <xf numFmtId="0" fontId="39" fillId="0" borderId="20" xfId="0" applyFont="1" applyBorder="1" applyAlignment="1">
      <alignment horizontal="center" vertical="center" wrapText="1"/>
    </xf>
    <xf numFmtId="0" fontId="39" fillId="0" borderId="24" xfId="0" applyFont="1" applyBorder="1" applyAlignment="1">
      <alignment horizontal="center" vertical="center" wrapText="1"/>
    </xf>
    <xf numFmtId="0" fontId="42" fillId="0" borderId="2" xfId="0" applyFont="1" applyBorder="1" applyAlignment="1">
      <alignment horizontal="center"/>
    </xf>
    <xf numFmtId="0" fontId="42" fillId="0" borderId="3" xfId="0" applyFont="1" applyBorder="1" applyAlignment="1">
      <alignment horizontal="center"/>
    </xf>
    <xf numFmtId="0" fontId="42" fillId="0" borderId="4" xfId="0" applyFont="1" applyBorder="1" applyAlignment="1">
      <alignment horizontal="center"/>
    </xf>
    <xf numFmtId="0" fontId="25" fillId="0" borderId="5" xfId="0" applyFont="1" applyBorder="1" applyAlignment="1">
      <alignment horizontal="center"/>
    </xf>
    <xf numFmtId="0" fontId="25" fillId="0" borderId="1" xfId="0" applyFont="1" applyBorder="1" applyAlignment="1">
      <alignment horizontal="center"/>
    </xf>
    <xf numFmtId="0" fontId="25" fillId="0" borderId="6"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0" fontId="5" fillId="2" borderId="0" xfId="0" applyFont="1" applyFill="1" applyAlignment="1" applyProtection="1">
      <protection locked="0"/>
    </xf>
    <xf numFmtId="0" fontId="0" fillId="0" borderId="0" xfId="0" applyAlignment="1"/>
    <xf numFmtId="166" fontId="43" fillId="0" borderId="18" xfId="0" applyNumberFormat="1" applyFont="1" applyBorder="1" applyAlignment="1">
      <alignment horizontal="right" wrapText="1"/>
    </xf>
    <xf numFmtId="0" fontId="44" fillId="0" borderId="28" xfId="0" applyFont="1" applyBorder="1" applyAlignment="1">
      <alignment wrapText="1"/>
    </xf>
    <xf numFmtId="166" fontId="40" fillId="0" borderId="30" xfId="0" applyNumberFormat="1" applyFont="1" applyBorder="1" applyAlignment="1">
      <alignment horizontal="right" wrapText="1"/>
    </xf>
    <xf numFmtId="0" fontId="0" fillId="0" borderId="31" xfId="0" applyBorder="1" applyAlignment="1">
      <alignment wrapText="1"/>
    </xf>
    <xf numFmtId="0" fontId="3" fillId="5" borderId="8" xfId="0" applyFont="1" applyFill="1" applyBorder="1" applyAlignment="1"/>
    <xf numFmtId="0" fontId="3" fillId="5" borderId="9" xfId="0" applyFont="1" applyFill="1" applyBorder="1" applyAlignment="1"/>
    <xf numFmtId="0" fontId="0" fillId="0" borderId="33" xfId="0" applyBorder="1" applyAlignment="1"/>
    <xf numFmtId="0" fontId="14" fillId="6" borderId="34" xfId="0" applyFont="1" applyFill="1" applyBorder="1" applyAlignment="1" applyProtection="1">
      <protection locked="0"/>
    </xf>
    <xf numFmtId="0" fontId="14" fillId="6" borderId="27" xfId="0" applyFont="1" applyFill="1" applyBorder="1" applyAlignment="1" applyProtection="1">
      <protection locked="0"/>
    </xf>
    <xf numFmtId="0" fontId="0" fillId="0" borderId="29" xfId="0" applyBorder="1" applyAlignment="1" applyProtection="1">
      <protection locked="0"/>
    </xf>
    <xf numFmtId="0" fontId="0" fillId="0" borderId="35" xfId="0" applyBorder="1" applyAlignment="1" applyProtection="1">
      <protection locked="0"/>
    </xf>
    <xf numFmtId="0" fontId="0" fillId="0" borderId="0" xfId="0" applyBorder="1" applyAlignment="1" applyProtection="1">
      <protection locked="0"/>
    </xf>
    <xf numFmtId="0" fontId="0" fillId="0" borderId="36" xfId="0" applyBorder="1" applyAlignment="1" applyProtection="1">
      <protection locked="0"/>
    </xf>
    <xf numFmtId="0" fontId="0" fillId="0" borderId="37" xfId="0" applyBorder="1" applyAlignment="1" applyProtection="1">
      <protection locked="0"/>
    </xf>
    <xf numFmtId="0" fontId="0" fillId="0" borderId="1" xfId="0" applyBorder="1" applyAlignment="1" applyProtection="1">
      <protection locked="0"/>
    </xf>
    <xf numFmtId="0" fontId="0" fillId="0" borderId="6" xfId="0" applyBorder="1" applyAlignment="1" applyProtection="1">
      <protection locked="0"/>
    </xf>
    <xf numFmtId="166" fontId="43" fillId="0" borderId="28" xfId="0" applyNumberFormat="1" applyFont="1" applyBorder="1" applyAlignment="1">
      <alignment horizontal="right"/>
    </xf>
    <xf numFmtId="0" fontId="44" fillId="0" borderId="19" xfId="0" applyFont="1" applyBorder="1" applyAlignment="1"/>
    <xf numFmtId="166" fontId="40" fillId="0" borderId="31" xfId="0" applyNumberFormat="1" applyFont="1" applyBorder="1" applyAlignment="1">
      <alignment horizontal="right"/>
    </xf>
    <xf numFmtId="0" fontId="41" fillId="0" borderId="32" xfId="0" applyFont="1" applyBorder="1" applyAlignment="1"/>
    <xf numFmtId="0" fontId="8" fillId="6" borderId="8" xfId="0" applyFont="1" applyFill="1" applyBorder="1" applyProtection="1">
      <protection locked="0"/>
    </xf>
    <xf numFmtId="0" fontId="8" fillId="6" borderId="9" xfId="0" applyFont="1" applyFill="1" applyBorder="1" applyProtection="1">
      <protection locked="0"/>
    </xf>
    <xf numFmtId="0" fontId="8" fillId="6" borderId="10" xfId="0" applyFont="1" applyFill="1" applyBorder="1" applyProtection="1">
      <protection locked="0"/>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Drop" dropStyle="combo" dx="16" fmlaLink="'Drop-Downs'!$D$20" fmlaRange="Trustees" noThreeD="1" sel="2" val="0"/>
</file>

<file path=xl/ctrlProps/ctrlProp2.xml><?xml version="1.0" encoding="utf-8"?>
<formControlPr xmlns="http://schemas.microsoft.com/office/spreadsheetml/2009/9/main" objectType="Drop" dropStyle="combo" dx="16" fmlaLink="$K$10" fmlaRange="'Rates &amp; Distance'!$A$4:$A$23" noThreeD="1" sel="10" val="2"/>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1</xdr:colOff>
      <xdr:row>41</xdr:row>
      <xdr:rowOff>9525</xdr:rowOff>
    </xdr:from>
    <xdr:to>
      <xdr:col>11</xdr:col>
      <xdr:colOff>285750</xdr:colOff>
      <xdr:row>43</xdr:row>
      <xdr:rowOff>0</xdr:rowOff>
    </xdr:to>
    <xdr:sp macro="" textlink="">
      <xdr:nvSpPr>
        <xdr:cNvPr id="2" name="Text Box 10">
          <a:extLst>
            <a:ext uri="{FF2B5EF4-FFF2-40B4-BE49-F238E27FC236}">
              <a16:creationId xmlns:a16="http://schemas.microsoft.com/office/drawing/2014/main" id="{00000000-0008-0000-0000-000002000000}"/>
            </a:ext>
          </a:extLst>
        </xdr:cNvPr>
        <xdr:cNvSpPr txBox="1">
          <a:spLocks noChangeArrowheads="1"/>
        </xdr:cNvSpPr>
      </xdr:nvSpPr>
      <xdr:spPr bwMode="auto">
        <a:xfrm>
          <a:off x="1" y="10858500"/>
          <a:ext cx="8210549" cy="8191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600" b="1" i="0" u="none" strike="noStrike" baseline="0">
              <a:solidFill>
                <a:srgbClr val="000000"/>
              </a:solidFill>
              <a:latin typeface="Arial"/>
              <a:cs typeface="Arial"/>
            </a:rPr>
            <a:t>Certification:</a:t>
          </a:r>
          <a:endParaRPr lang="en-US" sz="1600" b="0" i="0" u="none" strike="noStrike" baseline="0">
            <a:solidFill>
              <a:srgbClr val="000000"/>
            </a:solidFill>
            <a:latin typeface="Arial"/>
            <a:cs typeface="Arial"/>
          </a:endParaRPr>
        </a:p>
        <a:p>
          <a:pPr algn="l" rtl="0">
            <a:defRPr sz="1000"/>
          </a:pPr>
          <a:r>
            <a:rPr lang="en-US" sz="1600" b="1" i="0" u="none" strike="noStrike" baseline="0">
              <a:solidFill>
                <a:srgbClr val="000000"/>
              </a:solidFill>
              <a:latin typeface="Arial"/>
              <a:cs typeface="Arial"/>
            </a:rPr>
            <a:t>I hereby certify that the whole of the expenditures were for Division Business and that amounts claimed have not been previously paid to me or on my behalf.</a:t>
          </a:r>
        </a:p>
      </xdr:txBody>
    </xdr:sp>
    <xdr:clientData/>
  </xdr:twoCellAnchor>
  <xdr:twoCellAnchor>
    <xdr:from>
      <xdr:col>0</xdr:col>
      <xdr:colOff>38100</xdr:colOff>
      <xdr:row>5</xdr:row>
      <xdr:rowOff>0</xdr:rowOff>
    </xdr:from>
    <xdr:to>
      <xdr:col>2</xdr:col>
      <xdr:colOff>142875</xdr:colOff>
      <xdr:row>7</xdr:row>
      <xdr:rowOff>142875</xdr:rowOff>
    </xdr:to>
    <xdr:pic>
      <xdr:nvPicPr>
        <xdr:cNvPr id="3" name="Picture 7" descr="GYPSD_ID_RGB">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 y="0"/>
          <a:ext cx="1800225" cy="571500"/>
        </a:xfrm>
        <a:prstGeom prst="rect">
          <a:avLst/>
        </a:prstGeom>
        <a:noFill/>
        <a:ln w="9525">
          <a:noFill/>
          <a:miter lim="800000"/>
          <a:headEnd/>
          <a:tailEnd/>
        </a:ln>
      </xdr:spPr>
    </xdr:pic>
    <xdr:clientData/>
  </xdr:twoCellAnchor>
  <xdr:oneCellAnchor>
    <xdr:from>
      <xdr:col>6</xdr:col>
      <xdr:colOff>672</xdr:colOff>
      <xdr:row>7</xdr:row>
      <xdr:rowOff>119602</xdr:rowOff>
    </xdr:from>
    <xdr:ext cx="379655" cy="561949"/>
    <xdr:sp macro="" textlink="">
      <xdr:nvSpPr>
        <xdr:cNvPr id="4" name="Rectangle 3">
          <a:extLst>
            <a:ext uri="{FF2B5EF4-FFF2-40B4-BE49-F238E27FC236}">
              <a16:creationId xmlns:a16="http://schemas.microsoft.com/office/drawing/2014/main" id="{00000000-0008-0000-0000-000004000000}"/>
            </a:ext>
          </a:extLst>
        </xdr:cNvPr>
        <xdr:cNvSpPr/>
      </xdr:nvSpPr>
      <xdr:spPr>
        <a:xfrm>
          <a:off x="4686972" y="548227"/>
          <a:ext cx="379655" cy="561949"/>
        </a:xfrm>
        <a:prstGeom prst="rect">
          <a:avLst/>
        </a:prstGeom>
        <a:noFill/>
        <a:ln>
          <a:noFill/>
        </a:ln>
      </xdr:spPr>
      <xdr:txBody>
        <a:bodyPr wrap="none" lIns="91440" tIns="45720" rIns="91440" bIns="45720">
          <a:spAutoFit/>
        </a:bodyPr>
        <a:lstStyle/>
        <a:p>
          <a:pPr algn="ctr"/>
          <a:r>
            <a:rPr lang="en-US" sz="3000" b="1" cap="none" spc="0" baseline="0">
              <a:ln w="18000">
                <a:noFill/>
                <a:prstDash val="solid"/>
                <a:miter lim="800000"/>
              </a:ln>
              <a:solidFill>
                <a:srgbClr val="FF0000"/>
              </a:solidFill>
              <a:effectLst/>
            </a:rPr>
            <a:t>1</a:t>
          </a:r>
        </a:p>
      </xdr:txBody>
    </xdr:sp>
    <xdr:clientData fPrintsWithSheet="0"/>
  </xdr:oneCellAnchor>
  <xdr:oneCellAnchor>
    <xdr:from>
      <xdr:col>11</xdr:col>
      <xdr:colOff>610272</xdr:colOff>
      <xdr:row>7</xdr:row>
      <xdr:rowOff>167227</xdr:rowOff>
    </xdr:from>
    <xdr:ext cx="379655" cy="561949"/>
    <xdr:sp macro="" textlink="">
      <xdr:nvSpPr>
        <xdr:cNvPr id="5" name="Rectangle 4">
          <a:extLst>
            <a:ext uri="{FF2B5EF4-FFF2-40B4-BE49-F238E27FC236}">
              <a16:creationId xmlns:a16="http://schemas.microsoft.com/office/drawing/2014/main" id="{00000000-0008-0000-0000-000005000000}"/>
            </a:ext>
          </a:extLst>
        </xdr:cNvPr>
        <xdr:cNvSpPr/>
      </xdr:nvSpPr>
      <xdr:spPr>
        <a:xfrm>
          <a:off x="8535072" y="1662652"/>
          <a:ext cx="379655" cy="561949"/>
        </a:xfrm>
        <a:prstGeom prst="rect">
          <a:avLst/>
        </a:prstGeom>
        <a:noFill/>
        <a:ln>
          <a:noFill/>
        </a:ln>
      </xdr:spPr>
      <xdr:txBody>
        <a:bodyPr wrap="none" lIns="91440" tIns="45720" rIns="91440" bIns="45720">
          <a:spAutoFit/>
        </a:bodyPr>
        <a:lstStyle/>
        <a:p>
          <a:pPr algn="ctr"/>
          <a:r>
            <a:rPr lang="en-US" sz="3000" b="1" cap="none" spc="0" baseline="0">
              <a:ln w="18000">
                <a:noFill/>
                <a:prstDash val="solid"/>
                <a:miter lim="800000"/>
              </a:ln>
              <a:solidFill>
                <a:srgbClr val="FF0000"/>
              </a:solidFill>
              <a:effectLst/>
            </a:rPr>
            <a:t>2</a:t>
          </a:r>
        </a:p>
      </xdr:txBody>
    </xdr:sp>
    <xdr:clientData fPrintsWithSheet="0"/>
  </xdr:oneCellAnchor>
  <mc:AlternateContent xmlns:mc="http://schemas.openxmlformats.org/markup-compatibility/2006">
    <mc:Choice xmlns:a14="http://schemas.microsoft.com/office/drawing/2010/main" Requires="a14">
      <xdr:twoCellAnchor editAs="oneCell">
        <xdr:from>
          <xdr:col>0</xdr:col>
          <xdr:colOff>19050</xdr:colOff>
          <xdr:row>8</xdr:row>
          <xdr:rowOff>180975</xdr:rowOff>
        </xdr:from>
        <xdr:to>
          <xdr:col>6</xdr:col>
          <xdr:colOff>28575</xdr:colOff>
          <xdr:row>10</xdr:row>
          <xdr:rowOff>19050</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8</xdr:row>
          <xdr:rowOff>152400</xdr:rowOff>
        </xdr:from>
        <xdr:to>
          <xdr:col>11</xdr:col>
          <xdr:colOff>495300</xdr:colOff>
          <xdr:row>9</xdr:row>
          <xdr:rowOff>161925</xdr:rowOff>
        </xdr:to>
        <xdr:sp macro="" textlink="">
          <xdr:nvSpPr>
            <xdr:cNvPr id="1029" name="Drop Dow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13</xdr:col>
      <xdr:colOff>9525</xdr:colOff>
      <xdr:row>26</xdr:row>
      <xdr:rowOff>104775</xdr:rowOff>
    </xdr:from>
    <xdr:to>
      <xdr:col>17</xdr:col>
      <xdr:colOff>9525</xdr:colOff>
      <xdr:row>32</xdr:row>
      <xdr:rowOff>57150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8382000" y="4486275"/>
          <a:ext cx="2438400" cy="1114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a:t>For Other Drop-down menu items see hidden "Drop-Down" page.</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38100</xdr:rowOff>
    </xdr:from>
    <xdr:to>
      <xdr:col>9</xdr:col>
      <xdr:colOff>561975</xdr:colOff>
      <xdr:row>50</xdr:row>
      <xdr:rowOff>9525</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38100"/>
          <a:ext cx="5934075" cy="806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114300</xdr:colOff>
      <xdr:row>50</xdr:row>
      <xdr:rowOff>9525</xdr:rowOff>
    </xdr:from>
    <xdr:to>
      <xdr:col>9</xdr:col>
      <xdr:colOff>561975</xdr:colOff>
      <xdr:row>98</xdr:row>
      <xdr:rowOff>152400</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300" y="8105775"/>
          <a:ext cx="5934075" cy="791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38099</xdr:colOff>
      <xdr:row>0</xdr:row>
      <xdr:rowOff>28574</xdr:rowOff>
    </xdr:from>
    <xdr:to>
      <xdr:col>9</xdr:col>
      <xdr:colOff>200025</xdr:colOff>
      <xdr:row>109</xdr:row>
      <xdr:rowOff>142875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38099" y="28574"/>
          <a:ext cx="5648326" cy="17764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11.</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Trustee Compensation</a:t>
          </a:r>
        </a:p>
        <a:p>
          <a:r>
            <a:rPr lang="en-US" sz="1100">
              <a:solidFill>
                <a:schemeClr val="dk1"/>
              </a:solidFill>
              <a:effectLst/>
              <a:latin typeface="+mn-lt"/>
              <a:ea typeface="+mn-ea"/>
              <a:cs typeface="+mn-cs"/>
            </a:rPr>
            <a:t>The Board believes that trusteeship, first and foremost, is a public service. The Board recognizes, however, that the discharge of this public service often results in the trustee incurring financial expenses and incurs considerable time demands.  Prior to a general election, the rates of compensation for trustees will be reviewed.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Trustees may claim honoraria and expenses at the following rates for attending 	to Board affairs:</a:t>
          </a:r>
        </a:p>
        <a:p>
          <a:r>
            <a:rPr lang="en-US" sz="1100">
              <a:solidFill>
                <a:schemeClr val="dk1"/>
              </a:solidFill>
              <a:effectLst/>
              <a:latin typeface="+mn-lt"/>
              <a:ea typeface="+mn-ea"/>
              <a:cs typeface="+mn-cs"/>
            </a:rPr>
            <a:t>11.1	Trustees will be paid a per diem and an expense allowance as set out below, 	plus meals, travel allowance, technology services, registration fees and 	accommodation.</a:t>
          </a:r>
        </a:p>
        <a:p>
          <a:r>
            <a:rPr lang="en-US" sz="1100" b="1">
              <a:solidFill>
                <a:schemeClr val="dk1"/>
              </a:solidFill>
              <a:effectLst/>
              <a:latin typeface="+mn-lt"/>
              <a:ea typeface="+mn-ea"/>
              <a:cs typeface="+mn-cs"/>
            </a:rPr>
            <a:t>11.2</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Trustees will be paid a base monthly honorarium and an expense allowance as 	set out below:</a:t>
          </a:r>
        </a:p>
        <a:p>
          <a:r>
            <a:rPr lang="en-US" sz="1100">
              <a:solidFill>
                <a:schemeClr val="dk1"/>
              </a:solidFill>
              <a:effectLst/>
              <a:latin typeface="+mn-lt"/>
              <a:ea typeface="+mn-ea"/>
              <a:cs typeface="+mn-cs"/>
            </a:rPr>
            <a:t>11.2.1	Board Chair: six and one-half (6.5) days per month, in accordance with 	clause 11.3.3.</a:t>
          </a:r>
        </a:p>
        <a:p>
          <a:r>
            <a:rPr lang="en-US" sz="1100">
              <a:solidFill>
                <a:schemeClr val="dk1"/>
              </a:solidFill>
              <a:effectLst/>
              <a:latin typeface="+mn-lt"/>
              <a:ea typeface="+mn-ea"/>
              <a:cs typeface="+mn-cs"/>
            </a:rPr>
            <a:t>11.2.2	Board Vice Chair: four and one-half (4.5) days per month, in accordance 	with clause 11.3.3.</a:t>
          </a:r>
        </a:p>
        <a:p>
          <a:r>
            <a:rPr lang="en-US" sz="1100">
              <a:solidFill>
                <a:schemeClr val="dk1"/>
              </a:solidFill>
              <a:effectLst/>
              <a:latin typeface="+mn-lt"/>
              <a:ea typeface="+mn-ea"/>
              <a:cs typeface="+mn-cs"/>
            </a:rPr>
            <a:t>11.2.3	Board Trustees: three and one-half (3.5) days per month, in accordance 	with clause 11.3.3.</a:t>
          </a:r>
        </a:p>
        <a:p>
          <a:r>
            <a:rPr lang="en-US" sz="1100">
              <a:solidFill>
                <a:schemeClr val="dk1"/>
              </a:solidFill>
              <a:effectLst/>
              <a:latin typeface="+mn-lt"/>
              <a:ea typeface="+mn-ea"/>
              <a:cs typeface="+mn-cs"/>
            </a:rPr>
            <a:t>11.2.4	Base monthly honoraria is to cover: preparation for regular and special 	Board meetings; and locally, attendance at community meetings; phone 	calls; and other community, parent, and school stakeholder meetings.</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11.2.4.1	Community meetings are defined as meetings in which only the 	local trustees 	attend to provide or receive information, and the Board was not requested to 	attend.  Local Meetings do not 	include specifically identified committees as 	outlined in Policy 9 – Board Representatives (e.g. Scholarship Committees, 	Chamber of Commerce), that as assigned at the Board’s organizational meeting.  </a:t>
          </a:r>
        </a:p>
        <a:p>
          <a:r>
            <a:rPr lang="en-US" sz="1100" b="1">
              <a:solidFill>
                <a:schemeClr val="dk1"/>
              </a:solidFill>
              <a:effectLst/>
              <a:latin typeface="+mn-lt"/>
              <a:ea typeface="+mn-ea"/>
              <a:cs typeface="+mn-cs"/>
            </a:rPr>
            <a:t>11.3  Per Diem</a:t>
          </a:r>
        </a:p>
        <a:p>
          <a:r>
            <a:rPr lang="en-US" sz="1100">
              <a:solidFill>
                <a:schemeClr val="dk1"/>
              </a:solidFill>
              <a:effectLst/>
              <a:latin typeface="+mn-lt"/>
              <a:ea typeface="+mn-ea"/>
              <a:cs typeface="+mn-cs"/>
            </a:rPr>
            <a:t>11.3.1	For meetings up to and including four (4) hours in duration (½ Day): one-	half (½) the full day meeting rates specified in clause 11.3.3 for honorarium 	and expenses.</a:t>
          </a:r>
        </a:p>
        <a:p>
          <a:r>
            <a:rPr lang="en-US" sz="1100">
              <a:solidFill>
                <a:schemeClr val="dk1"/>
              </a:solidFill>
              <a:effectLst/>
              <a:latin typeface="+mn-lt"/>
              <a:ea typeface="+mn-ea"/>
              <a:cs typeface="+mn-cs"/>
            </a:rPr>
            <a:t>11.3.2	For meetings more than four (4) hours and up to and including eight (8) 	hours in duration (Full Day): $138.42 per day honorarium and $69.20 per 	day expenses, for a total of $207.62 per day.</a:t>
          </a:r>
        </a:p>
        <a:p>
          <a:r>
            <a:rPr lang="en-US" sz="1100">
              <a:solidFill>
                <a:schemeClr val="dk1"/>
              </a:solidFill>
              <a:effectLst/>
              <a:latin typeface="+mn-lt"/>
              <a:ea typeface="+mn-ea"/>
              <a:cs typeface="+mn-cs"/>
            </a:rPr>
            <a:t>11.3.3	For meetings more than eight (8) hours in duration, in a single day: one and 	one half (1 ½) the full day meeting rates specified in clause 11.3.3 for 	honorarium and expenses.</a:t>
          </a:r>
        </a:p>
        <a:p>
          <a:r>
            <a:rPr lang="en-US" sz="1100">
              <a:solidFill>
                <a:schemeClr val="dk1"/>
              </a:solidFill>
              <a:effectLst/>
              <a:latin typeface="+mn-lt"/>
              <a:ea typeface="+mn-ea"/>
              <a:cs typeface="+mn-cs"/>
            </a:rPr>
            <a:t>11.3.4	The duration of the meeting is determined by the lessor of:</a:t>
          </a:r>
        </a:p>
        <a:p>
          <a:r>
            <a:rPr lang="en-US" sz="1100">
              <a:solidFill>
                <a:schemeClr val="dk1"/>
              </a:solidFill>
              <a:effectLst/>
              <a:latin typeface="+mn-lt"/>
              <a:ea typeface="+mn-ea"/>
              <a:cs typeface="+mn-cs"/>
            </a:rPr>
            <a:t>11.3.4.1	Start and end time recorded in the minutes of the meeting or as 	declared by the meeting Chair or lead; or</a:t>
          </a:r>
        </a:p>
        <a:p>
          <a:r>
            <a:rPr lang="en-US" sz="1100">
              <a:solidFill>
                <a:schemeClr val="dk1"/>
              </a:solidFill>
              <a:effectLst/>
              <a:latin typeface="+mn-lt"/>
              <a:ea typeface="+mn-ea"/>
              <a:cs typeface="+mn-cs"/>
            </a:rPr>
            <a:t>11.3.4.2	Substitution of the arrival or departure time of the trustee, for the 	start or end time noted in clause 11.3.6.1.</a:t>
          </a:r>
        </a:p>
        <a:p>
          <a:r>
            <a:rPr lang="en-US" sz="1100">
              <a:solidFill>
                <a:schemeClr val="dk1"/>
              </a:solidFill>
              <a:effectLst/>
              <a:latin typeface="+mn-lt"/>
              <a:ea typeface="+mn-ea"/>
              <a:cs typeface="+mn-cs"/>
            </a:rPr>
            <a:t>11.3.4.3	Per diem is to cover: attendance at regular or special Board meetings, 	Committee meetings, Board approved or directed meetings, and attendance at 	ASBA and PSBAA activities.</a:t>
          </a:r>
        </a:p>
        <a:p>
          <a:r>
            <a:rPr lang="en-US" sz="1100">
              <a:solidFill>
                <a:schemeClr val="dk1"/>
              </a:solidFill>
              <a:effectLst/>
              <a:latin typeface="+mn-lt"/>
              <a:ea typeface="+mn-ea"/>
              <a:cs typeface="+mn-cs"/>
            </a:rPr>
            <a:t>11.3.5	Each September the rate specified in clause 11.3.2 will be adjusted by the 	percentage change in the current Basic Instructional Grant Rate from the 	previous fiscal year.</a:t>
          </a:r>
        </a:p>
        <a:p>
          <a:r>
            <a:rPr lang="en-US" sz="1100">
              <a:solidFill>
                <a:schemeClr val="dk1"/>
              </a:solidFill>
              <a:effectLst/>
              <a:latin typeface="+mn-lt"/>
              <a:ea typeface="+mn-ea"/>
              <a:cs typeface="+mn-cs"/>
            </a:rPr>
            <a:t>11.3.6	Every four (4) years, prior to the general election, the Board shall review 	and may adjust the trustee per diem to provincial average as reported in the 	most recent ASBA Trustee Remuneration Report. The grant increase 	identified in clause 11.3.5 will be added to the adjusted per diem.</a:t>
          </a:r>
        </a:p>
        <a:p>
          <a:r>
            <a:rPr lang="en-US" sz="1100" b="1">
              <a:solidFill>
                <a:schemeClr val="dk1"/>
              </a:solidFill>
              <a:effectLst/>
              <a:latin typeface="+mn-lt"/>
              <a:ea typeface="+mn-ea"/>
              <a:cs typeface="+mn-cs"/>
            </a:rPr>
            <a:t>11.4  Subsistence</a:t>
          </a:r>
        </a:p>
        <a:p>
          <a:r>
            <a:rPr lang="en-US" sz="1100">
              <a:solidFill>
                <a:schemeClr val="dk1"/>
              </a:solidFill>
              <a:effectLst/>
              <a:latin typeface="+mn-lt"/>
              <a:ea typeface="+mn-ea"/>
              <a:cs typeface="+mn-cs"/>
            </a:rPr>
            <a:t>11.4.1	Subsistence allowances at the rates of $10.00 for breakfast, $14.00 for 	lunch, and $22.00 for dinner.</a:t>
          </a:r>
        </a:p>
        <a:p>
          <a:r>
            <a:rPr lang="en-US" sz="1100">
              <a:solidFill>
                <a:schemeClr val="dk1"/>
              </a:solidFill>
              <a:effectLst/>
              <a:latin typeface="+mn-lt"/>
              <a:ea typeface="+mn-ea"/>
              <a:cs typeface="+mn-cs"/>
            </a:rPr>
            <a:t>11.4.2	The breakfast allowance may be claimed if the trustee is away from home 	prior to 0700 and the dinner allowance may be claimed if the trustee does 	not arrive home until after 1900 hours.</a:t>
          </a:r>
        </a:p>
        <a:p>
          <a:r>
            <a:rPr lang="en-US" sz="1100">
              <a:solidFill>
                <a:schemeClr val="dk1"/>
              </a:solidFill>
              <a:effectLst/>
              <a:latin typeface="+mn-lt"/>
              <a:ea typeface="+mn-ea"/>
              <a:cs typeface="+mn-cs"/>
            </a:rPr>
            <a:t>11.4.3	No subsistence allowance is claimable for a meal provided without 	additional cost in conjunction with a function or meeting.</a:t>
          </a:r>
        </a:p>
        <a:p>
          <a:r>
            <a:rPr lang="en-US" sz="1100" b="1">
              <a:solidFill>
                <a:schemeClr val="dk1"/>
              </a:solidFill>
              <a:effectLst/>
              <a:latin typeface="+mn-lt"/>
              <a:ea typeface="+mn-ea"/>
              <a:cs typeface="+mn-cs"/>
            </a:rPr>
            <a:t>11.5  Travel and Kilometerage</a:t>
          </a:r>
        </a:p>
        <a:p>
          <a:r>
            <a:rPr lang="en-US" sz="1100">
              <a:solidFill>
                <a:schemeClr val="dk1"/>
              </a:solidFill>
              <a:effectLst/>
              <a:latin typeface="+mn-lt"/>
              <a:ea typeface="+mn-ea"/>
              <a:cs typeface="+mn-cs"/>
            </a:rPr>
            <a:t>11.5.1	A travel allowance for the use of a personal automobile will be paid at a 	Division rate of $0.47 per kilometer then adjusted monthly with the fuel 	escalator/de-escalator based on a $.01 per kilometer increase or decrease 	in the Division travel allowance for every $.08 change in fuel prices (with a 	base rate of $0.96 per litre for regular gasoline, Edson, Hinton, Grande 	Cache and Jasper prices), and based on an average cost of two (2) sample 	days of the month. Pooling of transportation is encouraged.</a:t>
          </a:r>
        </a:p>
        <a:p>
          <a:r>
            <a:rPr lang="en-US" sz="1100">
              <a:solidFill>
                <a:schemeClr val="dk1"/>
              </a:solidFill>
              <a:effectLst/>
              <a:latin typeface="+mn-lt"/>
              <a:ea typeface="+mn-ea"/>
              <a:cs typeface="+mn-cs"/>
            </a:rPr>
            <a:t>11.5.2	Travel by public carrier will be reimbursed at cost and receipts must support 	claims.</a:t>
          </a:r>
        </a:p>
        <a:p>
          <a:r>
            <a:rPr lang="en-US" sz="1100">
              <a:solidFill>
                <a:schemeClr val="dk1"/>
              </a:solidFill>
              <a:effectLst/>
              <a:latin typeface="+mn-lt"/>
              <a:ea typeface="+mn-ea"/>
              <a:cs typeface="+mn-cs"/>
            </a:rPr>
            <a:t>11.5.3	Kilometerage will be paid for additional meetings if the meeting is held in a 	different location and involves extra kilometerage, but not within the same 	community.</a:t>
          </a:r>
        </a:p>
        <a:p>
          <a:r>
            <a:rPr lang="en-US" sz="1100" b="1">
              <a:solidFill>
                <a:schemeClr val="dk1"/>
              </a:solidFill>
              <a:effectLst/>
              <a:latin typeface="+mn-lt"/>
              <a:ea typeface="+mn-ea"/>
              <a:cs typeface="+mn-cs"/>
            </a:rPr>
            <a:t>11.6  Travel Time</a:t>
          </a:r>
        </a:p>
        <a:p>
          <a:r>
            <a:rPr lang="en-US" sz="1100">
              <a:solidFill>
                <a:schemeClr val="dk1"/>
              </a:solidFill>
              <a:effectLst/>
              <a:latin typeface="+mn-lt"/>
              <a:ea typeface="+mn-ea"/>
              <a:cs typeface="+mn-cs"/>
            </a:rPr>
            <a:t>Trustee circumstances often require additional travel time based on geography and/or responsibility.</a:t>
          </a:r>
        </a:p>
        <a:p>
          <a:r>
            <a:rPr lang="en-US" sz="1100">
              <a:solidFill>
                <a:schemeClr val="dk1"/>
              </a:solidFill>
              <a:effectLst/>
              <a:latin typeface="+mn-lt"/>
              <a:ea typeface="+mn-ea"/>
              <a:cs typeface="+mn-cs"/>
            </a:rPr>
            <a:t>11.6.1	Trustees will be paid a time allowance of one-one hundredth (1/100th) of 	the hourly rate outlined in clause 11.3.2 for each kilometer traveled, while 	attending to Division business; or</a:t>
          </a:r>
        </a:p>
        <a:p>
          <a:r>
            <a:rPr lang="en-US" sz="1100">
              <a:solidFill>
                <a:schemeClr val="dk1"/>
              </a:solidFill>
              <a:effectLst/>
              <a:latin typeface="+mn-lt"/>
              <a:ea typeface="+mn-ea"/>
              <a:cs typeface="+mn-cs"/>
            </a:rPr>
            <a:t>11.6.1	Trustees will be paid a time allowance for each hour in transport on a 	commercial carrier (e.g., airline) as determined by the carrier’s schedule or 	ticket between destination points, equal to the rate per hour in clause 	11.3.2.</a:t>
          </a:r>
        </a:p>
        <a:p>
          <a:r>
            <a:rPr lang="en-US" sz="1100" b="1">
              <a:solidFill>
                <a:schemeClr val="dk1"/>
              </a:solidFill>
              <a:effectLst/>
              <a:latin typeface="+mn-lt"/>
              <a:ea typeface="+mn-ea"/>
              <a:cs typeface="+mn-cs"/>
            </a:rPr>
            <a:t>11.7  Accommodation expenses:</a:t>
          </a:r>
        </a:p>
        <a:p>
          <a:r>
            <a:rPr lang="en-US" sz="1100">
              <a:solidFill>
                <a:schemeClr val="dk1"/>
              </a:solidFill>
              <a:effectLst/>
              <a:latin typeface="+mn-lt"/>
              <a:ea typeface="+mn-ea"/>
              <a:cs typeface="+mn-cs"/>
            </a:rPr>
            <a:t>11.7.1	Will be reimbursed at cost and must be supported by receipts. Fiscal 	restraint is to be exercised in accommodation arrangements; or</a:t>
          </a:r>
        </a:p>
        <a:p>
          <a:r>
            <a:rPr lang="en-US" sz="1100">
              <a:solidFill>
                <a:schemeClr val="dk1"/>
              </a:solidFill>
              <a:effectLst/>
              <a:latin typeface="+mn-lt"/>
              <a:ea typeface="+mn-ea"/>
              <a:cs typeface="+mn-cs"/>
            </a:rPr>
            <a:t>11.7.2	An allowance of sixty dollars ($60.00) per night will be paid for the use of 	private accommodation.</a:t>
          </a:r>
        </a:p>
        <a:p>
          <a:r>
            <a:rPr lang="en-US" sz="1100" b="1">
              <a:solidFill>
                <a:schemeClr val="dk1"/>
              </a:solidFill>
              <a:effectLst/>
              <a:latin typeface="+mn-lt"/>
              <a:ea typeface="+mn-ea"/>
              <a:cs typeface="+mn-cs"/>
            </a:rPr>
            <a:t>11.8  Technology and Telecommunications:</a:t>
          </a:r>
        </a:p>
        <a:p>
          <a:r>
            <a:rPr lang="en-US" sz="1100">
              <a:solidFill>
                <a:schemeClr val="dk1"/>
              </a:solidFill>
              <a:effectLst/>
              <a:latin typeface="+mn-lt"/>
              <a:ea typeface="+mn-ea"/>
              <a:cs typeface="+mn-cs"/>
            </a:rPr>
            <a:t>11.8.1	At the start of each term following election, each trustee will be provided the 	following equipment:</a:t>
          </a:r>
        </a:p>
        <a:p>
          <a:r>
            <a:rPr lang="en-US" sz="1100">
              <a:solidFill>
                <a:schemeClr val="dk1"/>
              </a:solidFill>
              <a:effectLst/>
              <a:latin typeface="+mn-lt"/>
              <a:ea typeface="+mn-ea"/>
              <a:cs typeface="+mn-cs"/>
            </a:rPr>
            <a:t>11.8.1.2	A laptop computer, with standard Division software installed;</a:t>
          </a:r>
        </a:p>
        <a:p>
          <a:r>
            <a:rPr lang="en-US" sz="1100">
              <a:solidFill>
                <a:schemeClr val="dk1"/>
              </a:solidFill>
              <a:effectLst/>
              <a:latin typeface="+mn-lt"/>
              <a:ea typeface="+mn-ea"/>
              <a:cs typeface="+mn-cs"/>
            </a:rPr>
            <a:t>11.8.1.3	An iPad; and</a:t>
          </a:r>
        </a:p>
        <a:p>
          <a:r>
            <a:rPr lang="en-US" sz="1100">
              <a:solidFill>
                <a:schemeClr val="dk1"/>
              </a:solidFill>
              <a:effectLst/>
              <a:latin typeface="+mn-lt"/>
              <a:ea typeface="+mn-ea"/>
              <a:cs typeface="+mn-cs"/>
            </a:rPr>
            <a:t>11.8.1.3	A printer.</a:t>
          </a:r>
        </a:p>
        <a:p>
          <a:r>
            <a:rPr lang="en-US" sz="1100">
              <a:solidFill>
                <a:schemeClr val="dk1"/>
              </a:solidFill>
              <a:effectLst/>
              <a:latin typeface="+mn-lt"/>
              <a:ea typeface="+mn-ea"/>
              <a:cs typeface="+mn-cs"/>
            </a:rPr>
            <a:t>11.8.2	Consumable supplies for the operation of the equipment outlined under 	clause 11.8.1 will be supplied to the trustee upon request.</a:t>
          </a:r>
        </a:p>
        <a:p>
          <a:r>
            <a:rPr lang="en-US" sz="1100">
              <a:solidFill>
                <a:schemeClr val="dk1"/>
              </a:solidFill>
              <a:effectLst/>
              <a:latin typeface="+mn-lt"/>
              <a:ea typeface="+mn-ea"/>
              <a:cs typeface="+mn-cs"/>
            </a:rPr>
            <a:t>11.8.3	An allowance of one hundred sixty-five dollars ($165.00) per month is to be 	paid to a trustee for reimbursement for the cost of internet access and other 	telecommunication services, including long distance charges, facsimile 	lines, cellular charges, etc. in carrying out their role as trustee.</a:t>
          </a:r>
        </a:p>
        <a:p>
          <a:r>
            <a:rPr lang="en-US" sz="1100" b="0">
              <a:solidFill>
                <a:schemeClr val="dk1"/>
              </a:solidFill>
              <a:effectLst/>
              <a:latin typeface="+mn-lt"/>
              <a:ea typeface="+mn-ea"/>
              <a:cs typeface="+mn-cs"/>
            </a:rPr>
            <a:t>11.9</a:t>
          </a:r>
          <a:r>
            <a:rPr lang="en-US" sz="1100" b="0" baseline="0">
              <a:solidFill>
                <a:schemeClr val="dk1"/>
              </a:solidFill>
              <a:effectLst/>
              <a:latin typeface="+mn-lt"/>
              <a:ea typeface="+mn-ea"/>
              <a:cs typeface="+mn-cs"/>
            </a:rPr>
            <a:t>  	</a:t>
          </a:r>
          <a:r>
            <a:rPr lang="en-US" sz="1100" b="0">
              <a:solidFill>
                <a:schemeClr val="dk1"/>
              </a:solidFill>
              <a:effectLst/>
              <a:latin typeface="+mn-lt"/>
              <a:ea typeface="+mn-ea"/>
              <a:cs typeface="+mn-cs"/>
            </a:rPr>
            <a:t>Other trustee expenses, supported by receipts, e.g. registration fees and other 	related expenses, etc. will be reimbursed at cost.</a:t>
          </a:r>
        </a:p>
        <a:p>
          <a:r>
            <a:rPr lang="en-US" sz="1100">
              <a:solidFill>
                <a:schemeClr val="dk1"/>
              </a:solidFill>
              <a:effectLst/>
              <a:latin typeface="+mn-lt"/>
              <a:ea typeface="+mn-ea"/>
              <a:cs typeface="+mn-cs"/>
            </a:rPr>
            <a:t> </a:t>
          </a:r>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9525</xdr:colOff>
      <xdr:row>26</xdr:row>
      <xdr:rowOff>104775</xdr:rowOff>
    </xdr:from>
    <xdr:to>
      <xdr:col>17</xdr:col>
      <xdr:colOff>9525</xdr:colOff>
      <xdr:row>32</xdr:row>
      <xdr:rowOff>57150</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7934325" y="4743450"/>
          <a:ext cx="2438400" cy="1114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b="1">
              <a:solidFill>
                <a:srgbClr val="C00000"/>
              </a:solidFill>
            </a:rPr>
            <a:t>For Other Drop-down menu items see hidden "Drop-Down" page.</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T61"/>
  <sheetViews>
    <sheetView showGridLines="0" showZeros="0" tabSelected="1" zoomScaleNormal="100" workbookViewId="0">
      <selection activeCell="N20" sqref="N20"/>
    </sheetView>
  </sheetViews>
  <sheetFormatPr defaultColWidth="9.7109375" defaultRowHeight="15" x14ac:dyDescent="0.2"/>
  <cols>
    <col min="1" max="4" width="12.7109375" style="4" customWidth="1"/>
    <col min="5" max="11" width="9.7109375" style="4" customWidth="1"/>
    <col min="12" max="14" width="9.7109375" style="4"/>
    <col min="15" max="15" width="10.28515625" style="4" bestFit="1" customWidth="1"/>
    <col min="16" max="17" width="9.7109375" style="4"/>
    <col min="18" max="18" width="11" style="4" bestFit="1" customWidth="1"/>
    <col min="19" max="16384" width="9.7109375" style="4"/>
  </cols>
  <sheetData>
    <row r="3" spans="1:16" ht="24" x14ac:dyDescent="0.35">
      <c r="A3" s="70" t="s">
        <v>71</v>
      </c>
      <c r="B3" s="28"/>
      <c r="C3" s="28"/>
      <c r="D3" s="28"/>
      <c r="E3" s="28"/>
      <c r="F3" s="28"/>
      <c r="G3" s="28"/>
      <c r="H3" s="28"/>
      <c r="I3" s="28"/>
      <c r="J3" s="28"/>
      <c r="K3" s="28"/>
      <c r="L3" s="28"/>
      <c r="M3" s="28"/>
      <c r="N3" s="28"/>
      <c r="O3" s="28"/>
      <c r="P3" s="71" t="s">
        <v>124</v>
      </c>
    </row>
    <row r="6" spans="1:16" ht="18" x14ac:dyDescent="0.25">
      <c r="A6" s="1"/>
      <c r="B6" s="2"/>
      <c r="C6" s="2"/>
      <c r="D6" s="2"/>
      <c r="E6" s="3"/>
      <c r="F6" s="3"/>
      <c r="G6" s="2"/>
      <c r="H6" s="2"/>
      <c r="I6" s="2"/>
      <c r="J6" s="2"/>
      <c r="N6" s="60" t="str">
        <f>"Vendor #"&amp;" "&amp;INDEX(Trustees,lookup,2)</f>
        <v>Vendor # EM10840</v>
      </c>
      <c r="O6" s="8"/>
      <c r="P6" s="61"/>
    </row>
    <row r="7" spans="1:16" ht="15.75" x14ac:dyDescent="0.25">
      <c r="A7" s="1" t="s">
        <v>52</v>
      </c>
      <c r="B7" s="2"/>
      <c r="C7" s="2"/>
      <c r="D7" s="2"/>
      <c r="E7" s="2"/>
      <c r="F7" s="2"/>
      <c r="G7" s="2"/>
      <c r="H7" s="2"/>
      <c r="I7" s="2"/>
      <c r="J7" s="2"/>
      <c r="K7" s="2"/>
      <c r="L7" s="2"/>
      <c r="M7" s="2"/>
      <c r="N7" s="8" t="str">
        <f>INDEX(Trustees,lookup,1)</f>
        <v>Dale Karpluk</v>
      </c>
      <c r="O7" s="8"/>
      <c r="P7" s="8"/>
    </row>
    <row r="8" spans="1:16" ht="15.75" x14ac:dyDescent="0.25">
      <c r="A8" s="63"/>
      <c r="B8" s="2"/>
      <c r="C8" s="2"/>
      <c r="D8" s="2"/>
      <c r="E8" s="2"/>
      <c r="F8" s="2"/>
      <c r="G8" s="2"/>
      <c r="H8" s="2"/>
      <c r="I8" s="2"/>
      <c r="J8" s="2"/>
      <c r="K8" s="2"/>
      <c r="L8" s="2"/>
      <c r="M8" s="2"/>
      <c r="N8" s="8"/>
      <c r="O8" s="8"/>
      <c r="P8" s="8"/>
    </row>
    <row r="9" spans="1:16" ht="15.75" x14ac:dyDescent="0.25">
      <c r="A9" s="4" t="s">
        <v>0</v>
      </c>
      <c r="O9" s="62"/>
      <c r="P9" s="144" t="str">
        <f>INDEX(Trustees,lookup,4)</f>
        <v>4-610-405-2061-00-00.61-0018</v>
      </c>
    </row>
    <row r="10" spans="1:16" ht="15.75" x14ac:dyDescent="0.25">
      <c r="A10" s="191"/>
      <c r="B10" s="191"/>
      <c r="C10" s="191"/>
      <c r="D10" s="191"/>
      <c r="E10" s="191"/>
      <c r="F10" s="192"/>
      <c r="I10" s="11" t="s">
        <v>4</v>
      </c>
      <c r="K10" s="15">
        <v>10</v>
      </c>
      <c r="N10" s="8"/>
      <c r="O10" s="62"/>
      <c r="P10" s="8"/>
    </row>
    <row r="11" spans="1:16" ht="15.75" customHeight="1" x14ac:dyDescent="0.25">
      <c r="A11" s="4" t="s">
        <v>3</v>
      </c>
      <c r="B11" s="8"/>
      <c r="C11" s="8"/>
      <c r="D11" s="8"/>
      <c r="E11" s="9"/>
      <c r="F11" s="9"/>
      <c r="H11" s="8"/>
      <c r="I11" s="8"/>
      <c r="J11" s="8"/>
    </row>
    <row r="12" spans="1:16" ht="15.75" x14ac:dyDescent="0.25">
      <c r="A12" s="191"/>
      <c r="B12" s="191"/>
      <c r="C12" s="191"/>
      <c r="D12" s="191"/>
      <c r="E12" s="191"/>
      <c r="F12" s="192"/>
      <c r="G12" s="10"/>
      <c r="M12" s="4" t="s">
        <v>1</v>
      </c>
      <c r="N12" s="6">
        <v>1</v>
      </c>
      <c r="O12" s="7" t="s">
        <v>2</v>
      </c>
      <c r="P12" s="6">
        <v>1</v>
      </c>
    </row>
    <row r="13" spans="1:16" ht="15.75" customHeight="1" x14ac:dyDescent="0.2">
      <c r="G13" s="10"/>
      <c r="H13" s="8"/>
      <c r="J13" s="8"/>
    </row>
    <row r="14" spans="1:16" ht="6" customHeight="1" thickBot="1" x14ac:dyDescent="0.3">
      <c r="A14" s="12"/>
      <c r="B14" s="13"/>
      <c r="C14" s="13"/>
      <c r="D14" s="13"/>
      <c r="E14" s="14"/>
      <c r="F14" s="14"/>
      <c r="G14" s="10"/>
      <c r="H14" s="8"/>
      <c r="J14" s="64"/>
      <c r="K14" s="65"/>
    </row>
    <row r="15" spans="1:16" ht="16.5" x14ac:dyDescent="0.3">
      <c r="A15" s="8"/>
      <c r="B15" s="8"/>
      <c r="C15" s="8"/>
      <c r="D15" s="8"/>
      <c r="E15" s="55" t="s">
        <v>9</v>
      </c>
      <c r="F15" s="54"/>
      <c r="G15" s="183" t="s">
        <v>5</v>
      </c>
      <c r="H15" s="184"/>
      <c r="I15" s="185"/>
      <c r="J15" s="111" t="s">
        <v>63</v>
      </c>
      <c r="K15" s="112"/>
      <c r="L15" s="88" t="s">
        <v>60</v>
      </c>
      <c r="M15" s="89"/>
      <c r="N15" s="89"/>
      <c r="O15" s="158"/>
    </row>
    <row r="16" spans="1:16" ht="33" customHeight="1" x14ac:dyDescent="0.25">
      <c r="A16" s="8"/>
      <c r="B16" s="8"/>
      <c r="C16" s="8"/>
      <c r="D16" s="8"/>
      <c r="E16" s="104" t="s">
        <v>56</v>
      </c>
      <c r="F16" s="79" t="s">
        <v>57</v>
      </c>
      <c r="G16" s="186" t="s">
        <v>6</v>
      </c>
      <c r="H16" s="187"/>
      <c r="I16" s="188"/>
      <c r="J16" s="113" t="s">
        <v>64</v>
      </c>
      <c r="K16" s="114"/>
      <c r="L16" s="181" t="s">
        <v>61</v>
      </c>
      <c r="M16" s="182"/>
      <c r="N16" s="182" t="s">
        <v>62</v>
      </c>
      <c r="O16" s="182"/>
    </row>
    <row r="17" spans="1:15" ht="15.75" x14ac:dyDescent="0.25">
      <c r="A17" s="16" t="s">
        <v>7</v>
      </c>
      <c r="B17" s="189" t="s">
        <v>8</v>
      </c>
      <c r="C17" s="190"/>
      <c r="D17" s="190"/>
      <c r="E17" s="105" t="s">
        <v>58</v>
      </c>
      <c r="F17" s="80" t="s">
        <v>58</v>
      </c>
      <c r="G17" s="115" t="s">
        <v>10</v>
      </c>
      <c r="H17" s="116" t="s">
        <v>11</v>
      </c>
      <c r="I17" s="117" t="s">
        <v>12</v>
      </c>
      <c r="J17" s="118" t="s">
        <v>65</v>
      </c>
      <c r="K17" s="119" t="s">
        <v>13</v>
      </c>
      <c r="L17" s="90" t="s">
        <v>59</v>
      </c>
      <c r="M17" s="91" t="s">
        <v>55</v>
      </c>
      <c r="N17" s="91" t="s">
        <v>59</v>
      </c>
      <c r="O17" s="91" t="s">
        <v>55</v>
      </c>
    </row>
    <row r="18" spans="1:15" ht="15.75" x14ac:dyDescent="0.25">
      <c r="A18" s="17" t="s">
        <v>14</v>
      </c>
      <c r="B18" s="168" t="s">
        <v>15</v>
      </c>
      <c r="C18" s="169"/>
      <c r="D18" s="169"/>
      <c r="E18" s="106"/>
      <c r="F18" s="81"/>
      <c r="G18" s="106"/>
      <c r="H18" s="120"/>
      <c r="I18" s="73"/>
      <c r="J18" s="121"/>
      <c r="K18" s="122"/>
      <c r="L18" s="92"/>
      <c r="M18" s="93"/>
      <c r="N18" s="93"/>
      <c r="O18" s="93"/>
    </row>
    <row r="19" spans="1:15" ht="25.5" customHeight="1" x14ac:dyDescent="0.2">
      <c r="A19" s="18"/>
      <c r="B19" s="177"/>
      <c r="C19" s="178"/>
      <c r="D19" s="178"/>
      <c r="E19" s="107"/>
      <c r="F19" s="82"/>
      <c r="G19" s="107"/>
      <c r="H19" s="123"/>
      <c r="I19" s="74"/>
      <c r="J19" s="124"/>
      <c r="K19" s="125"/>
      <c r="L19" s="94"/>
      <c r="M19" s="95"/>
      <c r="N19" s="95"/>
      <c r="O19" s="156"/>
    </row>
    <row r="20" spans="1:15" ht="25.5" customHeight="1" x14ac:dyDescent="0.2">
      <c r="A20" s="18"/>
      <c r="B20" s="177"/>
      <c r="C20" s="178"/>
      <c r="D20" s="178"/>
      <c r="E20" s="107"/>
      <c r="F20" s="82"/>
      <c r="G20" s="107"/>
      <c r="H20" s="123"/>
      <c r="I20" s="74"/>
      <c r="J20" s="124"/>
      <c r="K20" s="125"/>
      <c r="L20" s="94"/>
      <c r="M20" s="95"/>
      <c r="N20" s="95"/>
      <c r="O20" s="156"/>
    </row>
    <row r="21" spans="1:15" ht="25.5" customHeight="1" x14ac:dyDescent="0.2">
      <c r="A21" s="18"/>
      <c r="B21" s="177"/>
      <c r="C21" s="178"/>
      <c r="D21" s="178"/>
      <c r="E21" s="107"/>
      <c r="F21" s="82"/>
      <c r="G21" s="107"/>
      <c r="H21" s="123"/>
      <c r="I21" s="74"/>
      <c r="J21" s="124"/>
      <c r="K21" s="125"/>
      <c r="L21" s="94"/>
      <c r="M21" s="95"/>
      <c r="N21" s="95"/>
      <c r="O21" s="156"/>
    </row>
    <row r="22" spans="1:15" ht="25.5" customHeight="1" x14ac:dyDescent="0.2">
      <c r="A22" s="18"/>
      <c r="B22" s="177"/>
      <c r="C22" s="178"/>
      <c r="D22" s="178"/>
      <c r="E22" s="107"/>
      <c r="F22" s="82"/>
      <c r="G22" s="107"/>
      <c r="H22" s="123"/>
      <c r="I22" s="74"/>
      <c r="J22" s="124"/>
      <c r="K22" s="125"/>
      <c r="L22" s="94"/>
      <c r="M22" s="95"/>
      <c r="N22" s="95"/>
      <c r="O22" s="156"/>
    </row>
    <row r="23" spans="1:15" ht="25.5" customHeight="1" x14ac:dyDescent="0.2">
      <c r="A23" s="18"/>
      <c r="B23" s="177"/>
      <c r="C23" s="178"/>
      <c r="D23" s="178"/>
      <c r="E23" s="107"/>
      <c r="F23" s="82"/>
      <c r="G23" s="107"/>
      <c r="H23" s="123"/>
      <c r="I23" s="74"/>
      <c r="J23" s="124"/>
      <c r="K23" s="125"/>
      <c r="L23" s="94"/>
      <c r="M23" s="95"/>
      <c r="N23" s="95"/>
      <c r="O23" s="156"/>
    </row>
    <row r="24" spans="1:15" ht="25.5" customHeight="1" x14ac:dyDescent="0.2">
      <c r="A24" s="18"/>
      <c r="B24" s="177"/>
      <c r="C24" s="178"/>
      <c r="D24" s="178"/>
      <c r="E24" s="107"/>
      <c r="F24" s="82"/>
      <c r="G24" s="107"/>
      <c r="H24" s="123"/>
      <c r="I24" s="74"/>
      <c r="J24" s="124"/>
      <c r="K24" s="125"/>
      <c r="L24" s="94"/>
      <c r="M24" s="95"/>
      <c r="N24" s="95"/>
      <c r="O24" s="156"/>
    </row>
    <row r="25" spans="1:15" ht="25.5" customHeight="1" x14ac:dyDescent="0.2">
      <c r="A25" s="18"/>
      <c r="B25" s="177"/>
      <c r="C25" s="178"/>
      <c r="D25" s="178"/>
      <c r="E25" s="107"/>
      <c r="F25" s="82"/>
      <c r="G25" s="107"/>
      <c r="H25" s="123"/>
      <c r="I25" s="74"/>
      <c r="J25" s="124"/>
      <c r="K25" s="125"/>
      <c r="L25" s="94">
        <v>0</v>
      </c>
      <c r="M25" s="95">
        <v>0</v>
      </c>
      <c r="N25" s="95">
        <v>0</v>
      </c>
      <c r="O25" s="156">
        <v>0</v>
      </c>
    </row>
    <row r="26" spans="1:15" ht="25.5" customHeight="1" x14ac:dyDescent="0.2">
      <c r="A26" s="18"/>
      <c r="B26" s="177"/>
      <c r="C26" s="178"/>
      <c r="D26" s="178"/>
      <c r="E26" s="107"/>
      <c r="F26" s="82"/>
      <c r="G26" s="107"/>
      <c r="H26" s="123"/>
      <c r="I26" s="74"/>
      <c r="J26" s="124"/>
      <c r="K26" s="125"/>
      <c r="L26" s="94">
        <v>0</v>
      </c>
      <c r="M26" s="95">
        <v>0</v>
      </c>
      <c r="N26" s="95">
        <v>0</v>
      </c>
      <c r="O26" s="156">
        <v>0</v>
      </c>
    </row>
    <row r="27" spans="1:15" ht="25.5" customHeight="1" x14ac:dyDescent="0.2">
      <c r="A27" s="18"/>
      <c r="B27" s="177"/>
      <c r="C27" s="178"/>
      <c r="D27" s="178"/>
      <c r="E27" s="107"/>
      <c r="F27" s="82"/>
      <c r="G27" s="107"/>
      <c r="H27" s="123"/>
      <c r="I27" s="74"/>
      <c r="J27" s="124"/>
      <c r="K27" s="125"/>
      <c r="L27" s="94"/>
      <c r="M27" s="95"/>
      <c r="N27" s="95"/>
      <c r="O27" s="156"/>
    </row>
    <row r="28" spans="1:15" ht="25.5" customHeight="1" x14ac:dyDescent="0.2">
      <c r="A28" s="18"/>
      <c r="B28" s="177"/>
      <c r="C28" s="178"/>
      <c r="D28" s="178"/>
      <c r="E28" s="107"/>
      <c r="F28" s="82"/>
      <c r="G28" s="107"/>
      <c r="H28" s="123"/>
      <c r="I28" s="74"/>
      <c r="J28" s="124"/>
      <c r="K28" s="125"/>
      <c r="L28" s="94"/>
      <c r="M28" s="95"/>
      <c r="N28" s="95"/>
      <c r="O28" s="156"/>
    </row>
    <row r="29" spans="1:15" ht="25.5" customHeight="1" x14ac:dyDescent="0.2">
      <c r="A29" s="18"/>
      <c r="B29" s="177"/>
      <c r="C29" s="178"/>
      <c r="D29" s="178"/>
      <c r="E29" s="107"/>
      <c r="F29" s="82">
        <v>0</v>
      </c>
      <c r="G29" s="107"/>
      <c r="H29" s="123"/>
      <c r="I29" s="74"/>
      <c r="J29" s="124"/>
      <c r="K29" s="125"/>
      <c r="L29" s="94"/>
      <c r="M29" s="95">
        <v>0</v>
      </c>
      <c r="N29" s="95"/>
      <c r="O29" s="156"/>
    </row>
    <row r="30" spans="1:15" ht="25.5" customHeight="1" x14ac:dyDescent="0.2">
      <c r="A30" s="18"/>
      <c r="B30" s="177"/>
      <c r="C30" s="178"/>
      <c r="D30" s="178"/>
      <c r="E30" s="107"/>
      <c r="F30" s="82"/>
      <c r="G30" s="107"/>
      <c r="H30" s="123"/>
      <c r="I30" s="74"/>
      <c r="J30" s="124"/>
      <c r="K30" s="125"/>
      <c r="L30" s="94">
        <v>0</v>
      </c>
      <c r="M30" s="95"/>
      <c r="N30" s="95">
        <v>0</v>
      </c>
      <c r="O30" s="156"/>
    </row>
    <row r="31" spans="1:15" ht="25.5" customHeight="1" x14ac:dyDescent="0.2">
      <c r="A31" s="18"/>
      <c r="B31" s="177"/>
      <c r="C31" s="178"/>
      <c r="D31" s="178"/>
      <c r="E31" s="107"/>
      <c r="F31" s="82"/>
      <c r="G31" s="107"/>
      <c r="H31" s="123"/>
      <c r="I31" s="74"/>
      <c r="J31" s="124"/>
      <c r="K31" s="125"/>
      <c r="L31" s="94"/>
      <c r="M31" s="95"/>
      <c r="N31" s="95"/>
      <c r="O31" s="156"/>
    </row>
    <row r="32" spans="1:15" ht="25.5" customHeight="1" x14ac:dyDescent="0.2">
      <c r="A32" s="18"/>
      <c r="B32" s="177"/>
      <c r="C32" s="178"/>
      <c r="D32" s="178"/>
      <c r="E32" s="107"/>
      <c r="F32" s="82"/>
      <c r="G32" s="107"/>
      <c r="H32" s="123"/>
      <c r="I32" s="74"/>
      <c r="J32" s="124"/>
      <c r="K32" s="125"/>
      <c r="L32" s="94"/>
      <c r="M32" s="95"/>
      <c r="N32" s="95"/>
      <c r="O32" s="156"/>
    </row>
    <row r="33" spans="1:18" ht="25.5" customHeight="1" x14ac:dyDescent="0.2">
      <c r="A33" s="18"/>
      <c r="B33" s="177"/>
      <c r="C33" s="178"/>
      <c r="D33" s="178"/>
      <c r="E33" s="107"/>
      <c r="F33" s="82">
        <v>0</v>
      </c>
      <c r="G33" s="107"/>
      <c r="H33" s="123"/>
      <c r="I33" s="74"/>
      <c r="J33" s="124"/>
      <c r="K33" s="125"/>
      <c r="L33" s="94"/>
      <c r="M33" s="95"/>
      <c r="N33" s="95"/>
      <c r="O33" s="156"/>
    </row>
    <row r="34" spans="1:18" ht="25.5" customHeight="1" x14ac:dyDescent="0.2">
      <c r="A34" s="69"/>
      <c r="B34" s="179"/>
      <c r="C34" s="180"/>
      <c r="D34" s="180"/>
      <c r="E34" s="108"/>
      <c r="F34" s="83"/>
      <c r="G34" s="108"/>
      <c r="H34" s="126"/>
      <c r="I34" s="75"/>
      <c r="J34" s="127"/>
      <c r="K34" s="128"/>
      <c r="L34" s="96"/>
      <c r="M34" s="97"/>
      <c r="N34" s="97"/>
      <c r="O34" s="157"/>
    </row>
    <row r="35" spans="1:18" ht="25.5" customHeight="1" x14ac:dyDescent="0.2">
      <c r="A35" s="19"/>
      <c r="B35" s="168" t="str">
        <f>IF($N$12=$P$12,"","Subtotal, this page")</f>
        <v/>
      </c>
      <c r="C35" s="169" t="str">
        <f>IF($N$12=$P$12,"",SUM(C18:C34))</f>
        <v/>
      </c>
      <c r="D35" s="169" t="str">
        <f>IF($N$12=$P$12,"",SUM(D18:D34))</f>
        <v/>
      </c>
      <c r="E35" s="109" t="str">
        <f>IF($N$12=$P$12,"",SUM(E18:E34))</f>
        <v/>
      </c>
      <c r="F35" s="84"/>
      <c r="G35" s="109" t="str">
        <f t="shared" ref="G35:K35" si="0">IF($N$12=$P$12,"",SUM(G18:G34))</f>
        <v/>
      </c>
      <c r="H35" s="129" t="str">
        <f t="shared" si="0"/>
        <v/>
      </c>
      <c r="I35" s="76" t="str">
        <f t="shared" si="0"/>
        <v/>
      </c>
      <c r="J35" s="130" t="str">
        <f t="shared" si="0"/>
        <v/>
      </c>
      <c r="K35" s="131" t="str">
        <f t="shared" si="0"/>
        <v/>
      </c>
      <c r="L35" s="98"/>
      <c r="M35" s="99"/>
      <c r="N35" s="99"/>
      <c r="O35" s="99"/>
    </row>
    <row r="36" spans="1:18" ht="25.5" customHeight="1" x14ac:dyDescent="0.2">
      <c r="A36" s="20"/>
      <c r="B36" s="168" t="s">
        <v>16</v>
      </c>
      <c r="C36" s="169"/>
      <c r="D36" s="169"/>
      <c r="E36" s="109">
        <f t="shared" ref="E36:O36" si="1">IF($N$12=$P$12,SUM(E18:E34),"cont'd")</f>
        <v>0</v>
      </c>
      <c r="F36" s="84">
        <f t="shared" si="1"/>
        <v>0</v>
      </c>
      <c r="G36" s="109">
        <f t="shared" si="1"/>
        <v>0</v>
      </c>
      <c r="H36" s="129">
        <f t="shared" si="1"/>
        <v>0</v>
      </c>
      <c r="I36" s="76">
        <f t="shared" si="1"/>
        <v>0</v>
      </c>
      <c r="J36" s="132">
        <f t="shared" si="1"/>
        <v>0</v>
      </c>
      <c r="K36" s="133">
        <f t="shared" si="1"/>
        <v>0</v>
      </c>
      <c r="L36" s="100">
        <f t="shared" si="1"/>
        <v>0</v>
      </c>
      <c r="M36" s="101">
        <f t="shared" si="1"/>
        <v>0</v>
      </c>
      <c r="N36" s="101">
        <f>IF($N$12=$P$12,SUM(N18:N34),"cont'd")</f>
        <v>0</v>
      </c>
      <c r="O36" s="101">
        <f t="shared" si="1"/>
        <v>0</v>
      </c>
    </row>
    <row r="37" spans="1:18" x14ac:dyDescent="0.2">
      <c r="A37" s="21"/>
      <c r="B37" s="21"/>
      <c r="C37" s="21"/>
      <c r="D37" s="21"/>
      <c r="E37" s="77"/>
      <c r="F37" s="85"/>
      <c r="G37" s="77"/>
      <c r="H37" s="77"/>
      <c r="I37" s="77"/>
      <c r="J37" s="77"/>
      <c r="K37" s="77"/>
      <c r="L37" s="102"/>
      <c r="M37" s="102"/>
      <c r="N37" s="102"/>
      <c r="O37" s="102"/>
    </row>
    <row r="38" spans="1:18" ht="15.75" x14ac:dyDescent="0.25">
      <c r="A38" s="21"/>
      <c r="B38" s="23" t="s">
        <v>17</v>
      </c>
      <c r="C38" s="23"/>
      <c r="D38" s="23"/>
      <c r="E38" s="165">
        <v>0.505</v>
      </c>
      <c r="F38" s="86">
        <f>ROUND(Per_Diem/6/100,4)</f>
        <v>0.34599999999999997</v>
      </c>
      <c r="G38" s="110">
        <v>10</v>
      </c>
      <c r="H38" s="110">
        <v>14</v>
      </c>
      <c r="I38" s="110">
        <v>22</v>
      </c>
      <c r="J38" s="134"/>
      <c r="K38" s="134"/>
      <c r="L38" s="103">
        <f>ROUND(Per_Diem*0.5,2)</f>
        <v>103.81</v>
      </c>
      <c r="M38" s="103">
        <f>ROUND(Per_Diem*0.5,2)</f>
        <v>103.81</v>
      </c>
      <c r="N38" s="103">
        <f>Per_Diem</f>
        <v>207.62</v>
      </c>
      <c r="O38" s="103">
        <f>Per_Diem</f>
        <v>207.62</v>
      </c>
    </row>
    <row r="39" spans="1:18" ht="15.75" thickBot="1" x14ac:dyDescent="0.25">
      <c r="A39" s="21"/>
      <c r="B39" s="21"/>
      <c r="C39" s="21"/>
      <c r="D39" s="21"/>
      <c r="E39" s="77"/>
      <c r="F39" s="85"/>
      <c r="G39" s="77"/>
      <c r="H39" s="77"/>
      <c r="I39" s="77"/>
      <c r="J39" s="77"/>
      <c r="K39" s="77"/>
      <c r="L39" s="102"/>
      <c r="M39" s="102"/>
      <c r="N39" s="102"/>
      <c r="O39" s="102"/>
      <c r="R39" s="161"/>
    </row>
    <row r="40" spans="1:18" ht="25.5" customHeight="1" thickBot="1" x14ac:dyDescent="0.25">
      <c r="A40" s="66"/>
      <c r="B40" s="67" t="str">
        <f>IF($N$12=$P$12,"Amount","")</f>
        <v>Amount</v>
      </c>
      <c r="C40" s="67"/>
      <c r="D40" s="67"/>
      <c r="E40" s="78">
        <f>IF(E36="cont'd","",+E36*E38)</f>
        <v>0</v>
      </c>
      <c r="F40" s="87">
        <f>IF(F36="cont'd","",+F36*F38)</f>
        <v>0</v>
      </c>
      <c r="G40" s="78">
        <f>IF(G36="cont'd","",+G36*G38)</f>
        <v>0</v>
      </c>
      <c r="H40" s="78">
        <f>IF(H36="cont'd","",+H36*H38)</f>
        <v>0</v>
      </c>
      <c r="I40" s="78">
        <f>IF(I36="cont'd","",+I36*I38)</f>
        <v>0</v>
      </c>
      <c r="J40" s="78">
        <f>IF(J36="cont'd","",J36)</f>
        <v>0</v>
      </c>
      <c r="K40" s="78">
        <f>IF(K36="cont'd","",K36)</f>
        <v>0</v>
      </c>
      <c r="L40" s="87">
        <f>IF(L36="cont'd","",+L36*L38)</f>
        <v>0</v>
      </c>
      <c r="M40" s="87">
        <f>IF(M36="cont'd","",+M36*M38)</f>
        <v>0</v>
      </c>
      <c r="N40" s="87">
        <f>IF(N36="cont'd","",+N36*'Rates &amp; Distance(Old)'!B31)</f>
        <v>0</v>
      </c>
      <c r="O40" s="87">
        <f>IF(O36="cont'd","",+O36*O38)</f>
        <v>0</v>
      </c>
    </row>
    <row r="41" spans="1:18" ht="16.5" thickTop="1" thickBot="1" x14ac:dyDescent="0.25">
      <c r="A41" s="21"/>
      <c r="B41" s="21"/>
      <c r="C41" s="21"/>
      <c r="D41" s="21"/>
      <c r="E41" s="22"/>
      <c r="F41" s="22"/>
      <c r="G41" s="22"/>
      <c r="H41" s="22"/>
      <c r="I41" s="22"/>
      <c r="J41" s="22"/>
      <c r="K41" s="22"/>
    </row>
    <row r="42" spans="1:18" ht="35.1" customHeight="1" x14ac:dyDescent="0.2">
      <c r="A42" s="21"/>
      <c r="B42" s="21"/>
      <c r="C42" s="21"/>
      <c r="D42" s="21"/>
      <c r="E42" s="22"/>
      <c r="F42" s="22"/>
      <c r="G42" s="22"/>
      <c r="H42" s="22"/>
      <c r="M42" s="193" t="s">
        <v>77</v>
      </c>
      <c r="N42" s="194"/>
      <c r="O42" s="209">
        <f>SUM(E40,G40:K40)</f>
        <v>0</v>
      </c>
      <c r="P42" s="210"/>
    </row>
    <row r="43" spans="1:18" ht="25.5" customHeight="1" thickBot="1" x14ac:dyDescent="0.25">
      <c r="E43" s="10"/>
      <c r="F43" s="10"/>
      <c r="G43" s="24"/>
      <c r="H43" s="25"/>
      <c r="M43" s="195" t="s">
        <v>78</v>
      </c>
      <c r="N43" s="196"/>
      <c r="O43" s="211">
        <f>SUM(F40,L40:O40)</f>
        <v>0</v>
      </c>
      <c r="P43" s="212"/>
    </row>
    <row r="44" spans="1:18" x14ac:dyDescent="0.2">
      <c r="E44" s="10"/>
      <c r="F44" s="10"/>
      <c r="G44" s="24"/>
      <c r="H44" s="25"/>
      <c r="I44" s="26"/>
      <c r="J44" s="26"/>
      <c r="K44" s="27"/>
    </row>
    <row r="45" spans="1:18" x14ac:dyDescent="0.2">
      <c r="E45" s="10"/>
      <c r="F45" s="10"/>
      <c r="G45" s="24"/>
      <c r="H45" s="25"/>
      <c r="I45" s="26"/>
      <c r="J45" s="26"/>
      <c r="K45" s="27"/>
    </row>
    <row r="46" spans="1:18" x14ac:dyDescent="0.2">
      <c r="E46" s="10"/>
      <c r="F46" s="10"/>
      <c r="G46" s="24"/>
      <c r="H46" s="25"/>
      <c r="I46" s="26"/>
      <c r="J46" s="26"/>
      <c r="K46" s="27"/>
    </row>
    <row r="47" spans="1:18" x14ac:dyDescent="0.2">
      <c r="A47" s="28"/>
      <c r="B47" s="28"/>
      <c r="C47" s="28"/>
      <c r="D47" s="21"/>
      <c r="E47" s="10"/>
      <c r="F47" s="10"/>
      <c r="G47" s="29"/>
      <c r="H47" s="30"/>
      <c r="I47" s="31"/>
      <c r="J47" s="27"/>
      <c r="K47" s="27"/>
      <c r="M47" s="28"/>
      <c r="N47" s="28"/>
      <c r="O47" s="28"/>
      <c r="P47" s="28"/>
    </row>
    <row r="48" spans="1:18" x14ac:dyDescent="0.2">
      <c r="A48" s="32" t="s">
        <v>18</v>
      </c>
      <c r="B48" s="32"/>
      <c r="C48" s="32"/>
      <c r="D48" s="33"/>
      <c r="E48" s="10"/>
      <c r="F48" s="10"/>
      <c r="G48" s="170" t="s">
        <v>19</v>
      </c>
      <c r="H48" s="170"/>
      <c r="I48" s="170"/>
      <c r="J48" s="33"/>
      <c r="K48" s="27"/>
      <c r="M48" s="34" t="s">
        <v>20</v>
      </c>
      <c r="N48" s="34"/>
      <c r="O48" s="34"/>
    </row>
    <row r="49" spans="1:20" x14ac:dyDescent="0.2">
      <c r="A49" s="33"/>
      <c r="B49" s="33"/>
      <c r="C49" s="33"/>
      <c r="D49" s="33"/>
      <c r="E49" s="10"/>
      <c r="F49" s="10"/>
      <c r="G49" s="24"/>
      <c r="H49" s="25"/>
      <c r="I49" s="26"/>
      <c r="J49" s="26"/>
      <c r="K49" s="27"/>
    </row>
    <row r="50" spans="1:20" ht="15.75" thickBot="1" x14ac:dyDescent="0.25"/>
    <row r="51" spans="1:20" x14ac:dyDescent="0.2">
      <c r="A51" s="35" t="s">
        <v>21</v>
      </c>
      <c r="B51" s="36"/>
      <c r="C51" s="36"/>
      <c r="D51" s="36"/>
      <c r="E51" s="36"/>
      <c r="F51" s="36"/>
      <c r="G51" s="36"/>
      <c r="H51" s="36"/>
      <c r="I51" s="36"/>
      <c r="J51" s="36"/>
      <c r="K51" s="36"/>
      <c r="L51" s="36"/>
      <c r="M51" s="36"/>
      <c r="N51" s="36"/>
      <c r="O51" s="36"/>
      <c r="P51" s="37"/>
    </row>
    <row r="52" spans="1:20" x14ac:dyDescent="0.2">
      <c r="A52" s="38" t="s">
        <v>22</v>
      </c>
      <c r="B52" s="149"/>
      <c r="C52" s="150"/>
      <c r="D52" s="39" t="s">
        <v>23</v>
      </c>
      <c r="E52" s="40"/>
      <c r="F52" s="171" t="s">
        <v>126</v>
      </c>
      <c r="G52" s="172"/>
      <c r="H52" s="172"/>
      <c r="I52" s="173"/>
      <c r="J52" s="39" t="s">
        <v>23</v>
      </c>
      <c r="K52" s="40"/>
      <c r="L52" s="197" t="s">
        <v>83</v>
      </c>
      <c r="M52" s="198"/>
      <c r="N52" s="198"/>
      <c r="O52" s="198"/>
      <c r="P52" s="199"/>
    </row>
    <row r="53" spans="1:20" ht="21.95" customHeight="1" x14ac:dyDescent="0.25">
      <c r="A53" s="72" t="s">
        <v>79</v>
      </c>
      <c r="B53" s="147"/>
      <c r="C53" s="148"/>
      <c r="D53" s="41">
        <f>+E40</f>
        <v>0</v>
      </c>
      <c r="E53" s="40"/>
      <c r="F53" s="174" t="s">
        <v>127</v>
      </c>
      <c r="G53" s="175"/>
      <c r="H53" s="175"/>
      <c r="I53" s="176"/>
      <c r="J53" s="41">
        <f>SUM(L40:O40)</f>
        <v>0</v>
      </c>
      <c r="K53" s="40"/>
      <c r="L53" s="200"/>
      <c r="M53" s="201"/>
      <c r="N53" s="201"/>
      <c r="O53" s="201"/>
      <c r="P53" s="202"/>
      <c r="T53" s="160"/>
    </row>
    <row r="54" spans="1:20" ht="21.95" customHeight="1" x14ac:dyDescent="0.25">
      <c r="A54" s="72" t="s">
        <v>80</v>
      </c>
      <c r="B54" s="147"/>
      <c r="C54" s="148"/>
      <c r="D54" s="41">
        <f>+J40</f>
        <v>0</v>
      </c>
      <c r="E54" s="40"/>
      <c r="F54" s="174" t="s">
        <v>128</v>
      </c>
      <c r="G54" s="175"/>
      <c r="H54" s="175"/>
      <c r="I54" s="176"/>
      <c r="J54" s="41">
        <f>F40</f>
        <v>0</v>
      </c>
      <c r="K54" s="40"/>
      <c r="L54" s="203"/>
      <c r="M54" s="204"/>
      <c r="N54" s="204"/>
      <c r="O54" s="204"/>
      <c r="P54" s="205"/>
    </row>
    <row r="55" spans="1:20" ht="21.95" customHeight="1" x14ac:dyDescent="0.25">
      <c r="A55" s="72" t="s">
        <v>81</v>
      </c>
      <c r="B55" s="147"/>
      <c r="C55" s="148"/>
      <c r="D55" s="41">
        <f>+K34</f>
        <v>0</v>
      </c>
      <c r="E55" s="40"/>
      <c r="F55" s="40"/>
      <c r="G55" s="40"/>
      <c r="H55" s="40"/>
      <c r="I55" s="40"/>
      <c r="J55" s="40"/>
      <c r="K55" s="40"/>
      <c r="L55" s="203"/>
      <c r="M55" s="204"/>
      <c r="N55" s="204"/>
      <c r="O55" s="204"/>
      <c r="P55" s="205"/>
    </row>
    <row r="56" spans="1:20" ht="21.95" customHeight="1" x14ac:dyDescent="0.25">
      <c r="A56" s="72" t="s">
        <v>63</v>
      </c>
      <c r="B56" s="147"/>
      <c r="C56" s="148"/>
      <c r="D56" s="41">
        <f>+K40-D55</f>
        <v>0</v>
      </c>
      <c r="E56" s="40"/>
      <c r="F56" s="213" t="s">
        <v>82</v>
      </c>
      <c r="G56" s="214"/>
      <c r="H56" s="214"/>
      <c r="I56" s="215"/>
      <c r="J56" s="41">
        <f>SUM(J53:J55)</f>
        <v>0</v>
      </c>
      <c r="K56" s="40"/>
      <c r="L56" s="203"/>
      <c r="M56" s="204"/>
      <c r="N56" s="204"/>
      <c r="O56" s="204"/>
      <c r="P56" s="205"/>
    </row>
    <row r="57" spans="1:20" ht="21.95" customHeight="1" x14ac:dyDescent="0.25">
      <c r="A57" s="72" t="s">
        <v>5</v>
      </c>
      <c r="B57" s="147"/>
      <c r="C57" s="148"/>
      <c r="D57" s="41">
        <f>SUM(G40:I40)</f>
        <v>0</v>
      </c>
      <c r="E57" s="40"/>
      <c r="F57" s="159"/>
      <c r="G57" s="159"/>
      <c r="H57" s="159"/>
      <c r="I57" s="159"/>
      <c r="J57" s="40"/>
      <c r="K57" s="40"/>
      <c r="L57" s="203"/>
      <c r="M57" s="204"/>
      <c r="N57" s="204"/>
      <c r="O57" s="204"/>
      <c r="P57" s="205"/>
    </row>
    <row r="58" spans="1:20" ht="21.95" customHeight="1" x14ac:dyDescent="0.25">
      <c r="A58" s="72" t="s">
        <v>82</v>
      </c>
      <c r="B58" s="147"/>
      <c r="C58" s="148"/>
      <c r="D58" s="41">
        <f>SUM(D53:D57)</f>
        <v>0</v>
      </c>
      <c r="E58" s="40"/>
      <c r="F58" s="40"/>
      <c r="G58" s="40"/>
      <c r="H58" s="40"/>
      <c r="I58" s="40"/>
      <c r="J58" s="40"/>
      <c r="K58" s="40"/>
      <c r="L58" s="206"/>
      <c r="M58" s="207"/>
      <c r="N58" s="207"/>
      <c r="O58" s="207"/>
      <c r="P58" s="208"/>
    </row>
    <row r="59" spans="1:20" ht="6.75" customHeight="1" x14ac:dyDescent="0.2">
      <c r="A59" s="145"/>
      <c r="B59" s="40"/>
      <c r="C59" s="40"/>
      <c r="D59" s="40"/>
      <c r="E59" s="40"/>
      <c r="F59" s="40"/>
      <c r="G59" s="40"/>
      <c r="H59" s="40"/>
      <c r="I59" s="40"/>
      <c r="J59" s="40"/>
      <c r="K59" s="40"/>
      <c r="L59" s="40"/>
      <c r="M59" s="40"/>
      <c r="N59" s="40"/>
      <c r="O59" s="40"/>
      <c r="P59" s="146"/>
    </row>
    <row r="60" spans="1:20" ht="21.95" customHeight="1" x14ac:dyDescent="0.2">
      <c r="A60" s="145"/>
      <c r="B60" s="40"/>
      <c r="C60" s="40"/>
      <c r="D60" s="40"/>
      <c r="E60" s="40"/>
      <c r="F60" s="40"/>
      <c r="G60" s="40"/>
      <c r="H60" s="40"/>
      <c r="I60" s="40"/>
      <c r="J60" s="40"/>
      <c r="K60" s="40"/>
      <c r="L60" s="40"/>
      <c r="M60" s="40"/>
      <c r="N60" s="40"/>
      <c r="O60" s="40"/>
      <c r="P60" s="146"/>
    </row>
    <row r="61" spans="1:20" ht="15.75" thickBot="1" x14ac:dyDescent="0.25">
      <c r="A61" s="152"/>
      <c r="B61" s="151"/>
      <c r="C61" s="151"/>
      <c r="D61" s="151"/>
      <c r="E61" s="151"/>
      <c r="F61" s="151"/>
      <c r="G61" s="151"/>
      <c r="H61" s="151"/>
      <c r="I61" s="151"/>
      <c r="J61" s="151"/>
      <c r="K61" s="151"/>
      <c r="L61" s="151"/>
      <c r="M61" s="151"/>
      <c r="N61" s="151"/>
      <c r="O61" s="151"/>
      <c r="P61" s="153"/>
    </row>
  </sheetData>
  <sheetProtection selectLockedCells="1"/>
  <mergeCells count="37">
    <mergeCell ref="M42:N42"/>
    <mergeCell ref="M43:N43"/>
    <mergeCell ref="F54:I54"/>
    <mergeCell ref="L52:P52"/>
    <mergeCell ref="L53:P58"/>
    <mergeCell ref="O42:P42"/>
    <mergeCell ref="O43:P43"/>
    <mergeCell ref="F56:I56"/>
    <mergeCell ref="G15:I15"/>
    <mergeCell ref="G16:I16"/>
    <mergeCell ref="B17:D17"/>
    <mergeCell ref="A12:F12"/>
    <mergeCell ref="A10:F10"/>
    <mergeCell ref="L16:M16"/>
    <mergeCell ref="N16:O16"/>
    <mergeCell ref="B18:D18"/>
    <mergeCell ref="B29:D29"/>
    <mergeCell ref="B19:D19"/>
    <mergeCell ref="B20:D20"/>
    <mergeCell ref="B21:D21"/>
    <mergeCell ref="B22:D22"/>
    <mergeCell ref="B23:D23"/>
    <mergeCell ref="B24:D24"/>
    <mergeCell ref="B25:D25"/>
    <mergeCell ref="B26:D26"/>
    <mergeCell ref="B27:D27"/>
    <mergeCell ref="B28:D28"/>
    <mergeCell ref="B32:D32"/>
    <mergeCell ref="B33:D33"/>
    <mergeCell ref="B34:D34"/>
    <mergeCell ref="B30:D30"/>
    <mergeCell ref="B31:D31"/>
    <mergeCell ref="B35:D35"/>
    <mergeCell ref="B36:D36"/>
    <mergeCell ref="G48:I48"/>
    <mergeCell ref="F52:I52"/>
    <mergeCell ref="F53:I53"/>
  </mergeCells>
  <printOptions horizontalCentered="1"/>
  <pageMargins left="0.25" right="0.25" top="0.5" bottom="0.75" header="0.5" footer="0.5"/>
  <pageSetup scale="59" orientation="portrait" blackAndWhite="1" r:id="rId1"/>
  <headerFooter alignWithMargins="0">
    <oddFooter>&amp;LRevised 05/2017&amp;RForm 7-1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8" r:id="rId4" name="Drop Down 4">
              <controlPr defaultSize="0" autoLine="0" autoPict="0">
                <anchor moveWithCells="1">
                  <from>
                    <xdr:col>0</xdr:col>
                    <xdr:colOff>19050</xdr:colOff>
                    <xdr:row>8</xdr:row>
                    <xdr:rowOff>180975</xdr:rowOff>
                  </from>
                  <to>
                    <xdr:col>6</xdr:col>
                    <xdr:colOff>28575</xdr:colOff>
                    <xdr:row>10</xdr:row>
                    <xdr:rowOff>19050</xdr:rowOff>
                  </to>
                </anchor>
              </controlPr>
            </control>
          </mc:Choice>
        </mc:AlternateContent>
        <mc:AlternateContent xmlns:mc="http://schemas.openxmlformats.org/markup-compatibility/2006">
          <mc:Choice Requires="x14">
            <control shapeId="1029" r:id="rId5" name="Drop Down 5">
              <controlPr defaultSize="0" autoLine="0" autoPict="0">
                <anchor moveWithCells="1">
                  <from>
                    <xdr:col>8</xdr:col>
                    <xdr:colOff>542925</xdr:colOff>
                    <xdr:row>8</xdr:row>
                    <xdr:rowOff>152400</xdr:rowOff>
                  </from>
                  <to>
                    <xdr:col>11</xdr:col>
                    <xdr:colOff>495300</xdr:colOff>
                    <xdr:row>9</xdr:row>
                    <xdr:rowOff>161925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3:S60"/>
  <sheetViews>
    <sheetView zoomScaleNormal="100" workbookViewId="0">
      <selection sqref="A1:Z100"/>
    </sheetView>
  </sheetViews>
  <sheetFormatPr defaultRowHeight="12.75" x14ac:dyDescent="0.2"/>
  <cols>
    <col min="1" max="1" width="15.85546875" customWidth="1"/>
  </cols>
  <sheetData>
    <row r="3" spans="1:19" x14ac:dyDescent="0.2">
      <c r="A3" t="s">
        <v>24</v>
      </c>
      <c r="B3" t="s">
        <v>23</v>
      </c>
    </row>
    <row r="4" spans="1:19" x14ac:dyDescent="0.2">
      <c r="A4" s="135" t="s">
        <v>136</v>
      </c>
      <c r="B4" s="137">
        <v>0.49</v>
      </c>
    </row>
    <row r="5" spans="1:19" ht="13.5" thickBot="1" x14ac:dyDescent="0.25">
      <c r="A5" s="135" t="s">
        <v>138</v>
      </c>
      <c r="B5" s="137">
        <v>0.5</v>
      </c>
    </row>
    <row r="6" spans="1:19" ht="16.5" customHeight="1" thickBot="1" x14ac:dyDescent="0.25">
      <c r="A6" s="135" t="s">
        <v>139</v>
      </c>
      <c r="B6" s="137">
        <v>0.49</v>
      </c>
      <c r="D6" s="155" t="s">
        <v>137</v>
      </c>
      <c r="E6" s="44"/>
      <c r="F6" s="44"/>
      <c r="G6" s="44"/>
      <c r="H6" s="44"/>
      <c r="I6" s="44"/>
      <c r="J6" s="44"/>
      <c r="K6" s="44"/>
      <c r="L6" s="44"/>
      <c r="M6" s="44"/>
      <c r="N6" s="44"/>
      <c r="O6" s="44"/>
      <c r="P6" s="44"/>
      <c r="Q6" s="44"/>
      <c r="R6" s="44"/>
      <c r="S6" s="45"/>
    </row>
    <row r="7" spans="1:19" ht="14.25" x14ac:dyDescent="0.2">
      <c r="A7" s="135" t="s">
        <v>140</v>
      </c>
      <c r="B7" s="137">
        <v>0.49</v>
      </c>
      <c r="D7" s="47" t="s">
        <v>25</v>
      </c>
      <c r="E7" s="47" t="s">
        <v>26</v>
      </c>
      <c r="F7" s="47" t="s">
        <v>27</v>
      </c>
      <c r="G7" s="47" t="s">
        <v>72</v>
      </c>
      <c r="H7" s="47" t="s">
        <v>28</v>
      </c>
      <c r="I7" s="47" t="s">
        <v>29</v>
      </c>
      <c r="J7" s="47" t="s">
        <v>30</v>
      </c>
      <c r="K7" s="47" t="s">
        <v>31</v>
      </c>
      <c r="L7" s="47" t="s">
        <v>32</v>
      </c>
      <c r="M7" s="47" t="s">
        <v>33</v>
      </c>
      <c r="N7" s="47" t="s">
        <v>34</v>
      </c>
      <c r="O7" s="47" t="s">
        <v>35</v>
      </c>
      <c r="P7" s="47" t="s">
        <v>36</v>
      </c>
      <c r="Q7" s="47" t="s">
        <v>37</v>
      </c>
      <c r="R7" s="47" t="s">
        <v>38</v>
      </c>
      <c r="S7" s="47" t="s">
        <v>39</v>
      </c>
    </row>
    <row r="8" spans="1:19" ht="14.25" x14ac:dyDescent="0.2">
      <c r="A8" s="135" t="s">
        <v>141</v>
      </c>
      <c r="B8" s="137">
        <v>0.5</v>
      </c>
      <c r="D8" s="48" t="s">
        <v>26</v>
      </c>
      <c r="E8" s="49">
        <v>0</v>
      </c>
      <c r="F8" s="49">
        <v>256</v>
      </c>
      <c r="G8" s="49">
        <v>836</v>
      </c>
      <c r="H8" s="49">
        <v>934</v>
      </c>
      <c r="I8" s="49">
        <v>734</v>
      </c>
      <c r="J8" s="49">
        <v>968</v>
      </c>
      <c r="K8" s="49">
        <v>1056</v>
      </c>
      <c r="L8" s="49">
        <v>756</v>
      </c>
      <c r="M8" s="49">
        <v>596</v>
      </c>
      <c r="N8" s="49">
        <v>684</v>
      </c>
      <c r="O8" s="49">
        <v>904</v>
      </c>
      <c r="P8" s="49">
        <v>884</v>
      </c>
      <c r="Q8" s="49">
        <v>548</v>
      </c>
      <c r="R8" s="49">
        <v>896</v>
      </c>
      <c r="S8" s="49">
        <v>764</v>
      </c>
    </row>
    <row r="9" spans="1:19" ht="14.25" x14ac:dyDescent="0.2">
      <c r="A9" s="135" t="s">
        <v>142</v>
      </c>
      <c r="B9" s="137">
        <v>0.52</v>
      </c>
      <c r="D9" s="50" t="s">
        <v>27</v>
      </c>
      <c r="E9" s="51">
        <v>256</v>
      </c>
      <c r="F9" s="51">
        <v>0</v>
      </c>
      <c r="G9" s="51">
        <v>588</v>
      </c>
      <c r="H9" s="51">
        <v>998</v>
      </c>
      <c r="I9" s="51">
        <v>798</v>
      </c>
      <c r="J9" s="51">
        <v>874</v>
      </c>
      <c r="K9" s="51">
        <v>1374</v>
      </c>
      <c r="L9" s="51">
        <v>1074</v>
      </c>
      <c r="M9" s="51">
        <v>824</v>
      </c>
      <c r="N9" s="51">
        <v>432</v>
      </c>
      <c r="O9" s="51">
        <v>800</v>
      </c>
      <c r="P9" s="51">
        <v>844</v>
      </c>
      <c r="Q9" s="51">
        <v>290</v>
      </c>
      <c r="R9" s="51">
        <v>1034</v>
      </c>
      <c r="S9" s="51">
        <v>864</v>
      </c>
    </row>
    <row r="10" spans="1:19" ht="14.25" x14ac:dyDescent="0.2">
      <c r="A10" s="135" t="s">
        <v>143</v>
      </c>
      <c r="B10" s="137">
        <v>0.52</v>
      </c>
      <c r="D10" s="48" t="s">
        <v>72</v>
      </c>
      <c r="E10" s="49">
        <v>836</v>
      </c>
      <c r="F10" s="49">
        <v>588</v>
      </c>
      <c r="G10" s="49">
        <v>0</v>
      </c>
      <c r="H10" s="49">
        <v>402</v>
      </c>
      <c r="I10" s="49">
        <v>200</v>
      </c>
      <c r="J10" s="49">
        <v>380</v>
      </c>
      <c r="K10" s="49">
        <v>882</v>
      </c>
      <c r="L10" s="49">
        <v>582</v>
      </c>
      <c r="M10" s="49">
        <v>742</v>
      </c>
      <c r="N10" s="49">
        <v>1018</v>
      </c>
      <c r="O10" s="49">
        <v>324</v>
      </c>
      <c r="P10" s="49">
        <v>350</v>
      </c>
      <c r="Q10" s="49">
        <v>290</v>
      </c>
      <c r="R10" s="49">
        <v>542</v>
      </c>
      <c r="S10" s="49">
        <v>230</v>
      </c>
    </row>
    <row r="11" spans="1:19" ht="14.25" x14ac:dyDescent="0.2">
      <c r="A11" s="135" t="s">
        <v>144</v>
      </c>
      <c r="B11" s="137">
        <v>0.52</v>
      </c>
      <c r="D11" s="50" t="s">
        <v>28</v>
      </c>
      <c r="E11" s="51">
        <v>934</v>
      </c>
      <c r="F11" s="51">
        <v>998</v>
      </c>
      <c r="G11" s="51">
        <v>402</v>
      </c>
      <c r="H11" s="51">
        <v>0</v>
      </c>
      <c r="I11" s="51">
        <v>200</v>
      </c>
      <c r="J11" s="51">
        <v>112</v>
      </c>
      <c r="K11" s="51">
        <v>480</v>
      </c>
      <c r="L11" s="51">
        <v>180</v>
      </c>
      <c r="M11" s="51">
        <v>340</v>
      </c>
      <c r="N11" s="51">
        <v>1324</v>
      </c>
      <c r="O11" s="51">
        <v>94</v>
      </c>
      <c r="P11" s="51">
        <v>82</v>
      </c>
      <c r="Q11" s="51">
        <v>692</v>
      </c>
      <c r="R11" s="51">
        <v>140</v>
      </c>
      <c r="S11" s="51">
        <v>170</v>
      </c>
    </row>
    <row r="12" spans="1:19" ht="14.25" x14ac:dyDescent="0.2">
      <c r="A12" s="135" t="s">
        <v>145</v>
      </c>
      <c r="B12" s="137">
        <v>0.51</v>
      </c>
      <c r="D12" s="48" t="s">
        <v>29</v>
      </c>
      <c r="E12" s="49">
        <v>734</v>
      </c>
      <c r="F12" s="49">
        <v>798</v>
      </c>
      <c r="G12" s="49">
        <v>200</v>
      </c>
      <c r="H12" s="49">
        <v>200</v>
      </c>
      <c r="I12" s="49">
        <v>0</v>
      </c>
      <c r="J12" s="49">
        <v>180</v>
      </c>
      <c r="K12" s="49">
        <v>680</v>
      </c>
      <c r="L12" s="49">
        <v>380</v>
      </c>
      <c r="M12" s="49">
        <v>540</v>
      </c>
      <c r="N12" s="49">
        <v>1124</v>
      </c>
      <c r="O12" s="49">
        <v>106</v>
      </c>
      <c r="P12" s="49">
        <v>150</v>
      </c>
      <c r="Q12" s="49">
        <v>482</v>
      </c>
      <c r="R12" s="49">
        <v>340</v>
      </c>
      <c r="S12" s="49">
        <v>30</v>
      </c>
    </row>
    <row r="13" spans="1:19" ht="14.25" x14ac:dyDescent="0.2">
      <c r="A13" s="135" t="s">
        <v>146</v>
      </c>
      <c r="B13" s="137">
        <v>0.51</v>
      </c>
      <c r="D13" s="50" t="s">
        <v>30</v>
      </c>
      <c r="E13" s="51">
        <v>968</v>
      </c>
      <c r="F13" s="51">
        <v>874</v>
      </c>
      <c r="G13" s="51">
        <v>380</v>
      </c>
      <c r="H13" s="51">
        <v>112</v>
      </c>
      <c r="I13" s="51">
        <v>180</v>
      </c>
      <c r="J13" s="51">
        <v>0</v>
      </c>
      <c r="K13" s="51">
        <v>592</v>
      </c>
      <c r="L13" s="51">
        <v>290</v>
      </c>
      <c r="M13" s="51">
        <v>452</v>
      </c>
      <c r="N13" s="51">
        <v>1304</v>
      </c>
      <c r="O13" s="51">
        <v>74</v>
      </c>
      <c r="P13" s="51">
        <v>30</v>
      </c>
      <c r="Q13" s="51">
        <v>662</v>
      </c>
      <c r="R13" s="51">
        <v>252</v>
      </c>
      <c r="S13" s="51">
        <v>150</v>
      </c>
    </row>
    <row r="14" spans="1:19" ht="14.25" x14ac:dyDescent="0.2">
      <c r="A14" s="135" t="s">
        <v>147</v>
      </c>
      <c r="B14" s="137">
        <v>0.51</v>
      </c>
      <c r="D14" s="48" t="s">
        <v>40</v>
      </c>
      <c r="E14" s="49">
        <v>1056</v>
      </c>
      <c r="F14" s="49">
        <v>1374</v>
      </c>
      <c r="G14" s="49">
        <v>882</v>
      </c>
      <c r="H14" s="49">
        <v>480</v>
      </c>
      <c r="I14" s="49">
        <v>680</v>
      </c>
      <c r="J14" s="49">
        <v>592</v>
      </c>
      <c r="K14" s="49">
        <v>0</v>
      </c>
      <c r="L14" s="49">
        <v>300</v>
      </c>
      <c r="M14" s="49">
        <v>460</v>
      </c>
      <c r="N14" s="49">
        <v>1804</v>
      </c>
      <c r="O14" s="49">
        <v>574</v>
      </c>
      <c r="P14" s="49">
        <v>562</v>
      </c>
      <c r="Q14" s="49">
        <v>1172</v>
      </c>
      <c r="R14" s="49">
        <v>480</v>
      </c>
      <c r="S14" s="49">
        <v>650</v>
      </c>
    </row>
    <row r="15" spans="1:19" ht="14.25" x14ac:dyDescent="0.2">
      <c r="A15" s="135" t="s">
        <v>148</v>
      </c>
      <c r="B15" s="137">
        <v>0.5</v>
      </c>
      <c r="D15" s="50" t="s">
        <v>32</v>
      </c>
      <c r="E15" s="51">
        <v>756</v>
      </c>
      <c r="F15" s="51">
        <v>1074</v>
      </c>
      <c r="G15" s="51">
        <v>582</v>
      </c>
      <c r="H15" s="51">
        <v>180</v>
      </c>
      <c r="I15" s="51">
        <v>380</v>
      </c>
      <c r="J15" s="51">
        <v>290</v>
      </c>
      <c r="K15" s="51">
        <v>300</v>
      </c>
      <c r="L15" s="51">
        <v>0</v>
      </c>
      <c r="M15" s="51">
        <v>160</v>
      </c>
      <c r="N15" s="51">
        <v>1504</v>
      </c>
      <c r="O15" s="51">
        <v>274</v>
      </c>
      <c r="P15" s="51">
        <v>260</v>
      </c>
      <c r="Q15" s="51">
        <v>870</v>
      </c>
      <c r="R15" s="51">
        <v>140</v>
      </c>
      <c r="S15" s="51">
        <v>350</v>
      </c>
    </row>
    <row r="16" spans="1:19" ht="14.25" x14ac:dyDescent="0.2">
      <c r="A16" s="135" t="s">
        <v>149</v>
      </c>
      <c r="B16" s="137">
        <v>0.49</v>
      </c>
      <c r="D16" s="48" t="s">
        <v>33</v>
      </c>
      <c r="E16" s="49">
        <v>596</v>
      </c>
      <c r="F16" s="49">
        <v>824</v>
      </c>
      <c r="G16" s="49">
        <v>742</v>
      </c>
      <c r="H16" s="49">
        <v>340</v>
      </c>
      <c r="I16" s="49">
        <v>540</v>
      </c>
      <c r="J16" s="49">
        <v>452</v>
      </c>
      <c r="K16" s="49">
        <v>460</v>
      </c>
      <c r="L16" s="49">
        <v>160</v>
      </c>
      <c r="M16" s="49">
        <v>0</v>
      </c>
      <c r="N16" s="49">
        <v>1664</v>
      </c>
      <c r="O16" s="49">
        <v>434</v>
      </c>
      <c r="P16" s="49">
        <v>422</v>
      </c>
      <c r="Q16" s="49">
        <v>1032</v>
      </c>
      <c r="R16" s="49">
        <v>300</v>
      </c>
      <c r="S16" s="49">
        <v>510</v>
      </c>
    </row>
    <row r="17" spans="1:19" ht="14.25" x14ac:dyDescent="0.2">
      <c r="A17" s="46"/>
      <c r="B17" s="42"/>
      <c r="D17" s="50" t="s">
        <v>34</v>
      </c>
      <c r="E17" s="51">
        <v>684</v>
      </c>
      <c r="F17" s="51">
        <v>432</v>
      </c>
      <c r="G17" s="51">
        <v>1018</v>
      </c>
      <c r="H17" s="51">
        <v>1324</v>
      </c>
      <c r="I17" s="51">
        <v>1124</v>
      </c>
      <c r="J17" s="51">
        <v>1304</v>
      </c>
      <c r="K17" s="51">
        <v>1804</v>
      </c>
      <c r="L17" s="51">
        <v>1504</v>
      </c>
      <c r="M17" s="51">
        <v>1664</v>
      </c>
      <c r="N17" s="51">
        <v>0</v>
      </c>
      <c r="O17" s="51">
        <v>1230</v>
      </c>
      <c r="P17" s="51">
        <v>1274</v>
      </c>
      <c r="Q17" s="51">
        <v>720</v>
      </c>
      <c r="R17" s="51">
        <v>1464</v>
      </c>
      <c r="S17" s="51">
        <v>1154</v>
      </c>
    </row>
    <row r="18" spans="1:19" ht="14.25" x14ac:dyDescent="0.2">
      <c r="A18" s="46"/>
      <c r="B18" s="42"/>
      <c r="D18" s="48" t="s">
        <v>35</v>
      </c>
      <c r="E18" s="49">
        <v>904</v>
      </c>
      <c r="F18" s="49">
        <v>800</v>
      </c>
      <c r="G18" s="49">
        <v>324</v>
      </c>
      <c r="H18" s="49">
        <v>94</v>
      </c>
      <c r="I18" s="49">
        <v>106</v>
      </c>
      <c r="J18" s="49">
        <v>74</v>
      </c>
      <c r="K18" s="49">
        <v>574</v>
      </c>
      <c r="L18" s="49">
        <v>274</v>
      </c>
      <c r="M18" s="49">
        <v>434</v>
      </c>
      <c r="N18" s="49">
        <v>1230</v>
      </c>
      <c r="O18" s="49">
        <v>0</v>
      </c>
      <c r="P18" s="49">
        <v>44</v>
      </c>
      <c r="Q18" s="49">
        <v>596</v>
      </c>
      <c r="R18" s="49">
        <v>234</v>
      </c>
      <c r="S18" s="49">
        <v>76</v>
      </c>
    </row>
    <row r="19" spans="1:19" ht="14.25" x14ac:dyDescent="0.2">
      <c r="A19" s="46"/>
      <c r="B19" s="137"/>
      <c r="D19" s="50" t="s">
        <v>36</v>
      </c>
      <c r="E19" s="51">
        <v>884</v>
      </c>
      <c r="F19" s="51">
        <v>844</v>
      </c>
      <c r="G19" s="51">
        <v>350</v>
      </c>
      <c r="H19" s="51">
        <v>82</v>
      </c>
      <c r="I19" s="51">
        <v>150</v>
      </c>
      <c r="J19" s="51">
        <v>30</v>
      </c>
      <c r="K19" s="51">
        <v>562</v>
      </c>
      <c r="L19" s="51">
        <v>260</v>
      </c>
      <c r="M19" s="51">
        <v>422</v>
      </c>
      <c r="N19" s="51">
        <v>1274</v>
      </c>
      <c r="O19" s="51">
        <v>44</v>
      </c>
      <c r="P19" s="51">
        <v>0</v>
      </c>
      <c r="Q19" s="51">
        <v>632</v>
      </c>
      <c r="R19" s="51">
        <v>222</v>
      </c>
      <c r="S19" s="51">
        <v>120</v>
      </c>
    </row>
    <row r="20" spans="1:19" ht="14.25" x14ac:dyDescent="0.2">
      <c r="D20" s="48" t="s">
        <v>37</v>
      </c>
      <c r="E20" s="49">
        <v>548</v>
      </c>
      <c r="F20" s="49">
        <v>290</v>
      </c>
      <c r="G20" s="49">
        <v>290</v>
      </c>
      <c r="H20" s="49">
        <v>692</v>
      </c>
      <c r="I20" s="49">
        <v>482</v>
      </c>
      <c r="J20" s="49">
        <v>662</v>
      </c>
      <c r="K20" s="49">
        <v>1172</v>
      </c>
      <c r="L20" s="49">
        <v>870</v>
      </c>
      <c r="M20" s="49">
        <v>1032</v>
      </c>
      <c r="N20" s="49">
        <v>720</v>
      </c>
      <c r="O20" s="49">
        <v>596</v>
      </c>
      <c r="P20" s="49">
        <v>632</v>
      </c>
      <c r="Q20" s="49">
        <v>0</v>
      </c>
      <c r="R20" s="49">
        <v>832</v>
      </c>
      <c r="S20" s="49">
        <v>522</v>
      </c>
    </row>
    <row r="21" spans="1:19" ht="14.25" x14ac:dyDescent="0.2">
      <c r="D21" s="50" t="s">
        <v>38</v>
      </c>
      <c r="E21" s="51">
        <v>896</v>
      </c>
      <c r="F21" s="51">
        <v>1034</v>
      </c>
      <c r="G21" s="51">
        <v>542</v>
      </c>
      <c r="H21" s="51">
        <v>140</v>
      </c>
      <c r="I21" s="51">
        <v>340</v>
      </c>
      <c r="J21" s="51">
        <v>252</v>
      </c>
      <c r="K21" s="51">
        <v>480</v>
      </c>
      <c r="L21" s="51">
        <v>140</v>
      </c>
      <c r="M21" s="51">
        <v>300</v>
      </c>
      <c r="N21" s="51">
        <v>1464</v>
      </c>
      <c r="O21" s="51">
        <v>234</v>
      </c>
      <c r="P21" s="51">
        <v>222</v>
      </c>
      <c r="Q21" s="51">
        <v>832</v>
      </c>
      <c r="R21" s="51">
        <v>0</v>
      </c>
      <c r="S21" s="51">
        <v>310</v>
      </c>
    </row>
    <row r="22" spans="1:19" ht="14.25" x14ac:dyDescent="0.2">
      <c r="D22" s="48" t="s">
        <v>41</v>
      </c>
      <c r="E22" s="49">
        <v>764</v>
      </c>
      <c r="F22" s="49">
        <v>864</v>
      </c>
      <c r="G22" s="49">
        <v>230</v>
      </c>
      <c r="H22" s="49">
        <v>170</v>
      </c>
      <c r="I22" s="49">
        <v>30</v>
      </c>
      <c r="J22" s="49">
        <v>150</v>
      </c>
      <c r="K22" s="49">
        <v>650</v>
      </c>
      <c r="L22" s="49">
        <v>350</v>
      </c>
      <c r="M22" s="49">
        <v>510</v>
      </c>
      <c r="N22" s="49">
        <v>1154</v>
      </c>
      <c r="O22" s="49">
        <v>76</v>
      </c>
      <c r="P22" s="49">
        <v>120</v>
      </c>
      <c r="Q22" s="49">
        <v>522</v>
      </c>
      <c r="R22" s="49">
        <v>310</v>
      </c>
      <c r="S22" s="49">
        <v>0</v>
      </c>
    </row>
    <row r="23" spans="1:19" s="136" customFormat="1" ht="15" x14ac:dyDescent="0.25">
      <c r="D23" s="139" t="s">
        <v>93</v>
      </c>
      <c r="E23" s="141">
        <v>792</v>
      </c>
      <c r="F23" s="141">
        <v>544</v>
      </c>
      <c r="G23" s="51">
        <v>44</v>
      </c>
      <c r="H23" s="141">
        <v>446</v>
      </c>
      <c r="I23" s="141">
        <v>244</v>
      </c>
      <c r="J23" s="141">
        <v>424</v>
      </c>
      <c r="K23" s="141">
        <v>926</v>
      </c>
      <c r="L23" s="141">
        <v>626</v>
      </c>
      <c r="M23" s="141">
        <v>786</v>
      </c>
      <c r="N23" s="141">
        <v>974</v>
      </c>
      <c r="O23" s="141">
        <v>368</v>
      </c>
      <c r="P23" s="141">
        <v>394</v>
      </c>
      <c r="Q23" s="141">
        <v>246</v>
      </c>
      <c r="R23" s="141">
        <v>586</v>
      </c>
      <c r="S23" s="141">
        <v>274</v>
      </c>
    </row>
    <row r="24" spans="1:19" s="136" customFormat="1" ht="15" x14ac:dyDescent="0.25">
      <c r="D24" s="140" t="s">
        <v>94</v>
      </c>
      <c r="E24" s="142">
        <v>568</v>
      </c>
      <c r="F24" s="142">
        <v>796</v>
      </c>
      <c r="G24" s="143">
        <v>770</v>
      </c>
      <c r="H24" s="142">
        <v>368</v>
      </c>
      <c r="I24" s="142">
        <v>568</v>
      </c>
      <c r="J24" s="142">
        <v>480</v>
      </c>
      <c r="K24" s="142">
        <v>488</v>
      </c>
      <c r="L24" s="142">
        <v>188</v>
      </c>
      <c r="M24" s="142">
        <v>28</v>
      </c>
      <c r="N24" s="142">
        <v>1692</v>
      </c>
      <c r="O24" s="142">
        <v>462</v>
      </c>
      <c r="P24" s="142">
        <v>450</v>
      </c>
      <c r="Q24" s="142">
        <v>1060</v>
      </c>
      <c r="R24" s="142">
        <v>328</v>
      </c>
      <c r="S24" s="142">
        <v>538</v>
      </c>
    </row>
    <row r="25" spans="1:19" s="136" customFormat="1" ht="15" x14ac:dyDescent="0.25">
      <c r="A25" s="138"/>
      <c r="B25" s="137"/>
      <c r="D25" s="139" t="s">
        <v>95</v>
      </c>
      <c r="E25" s="141">
        <v>608</v>
      </c>
      <c r="F25" s="141">
        <v>836</v>
      </c>
      <c r="G25" s="51">
        <v>730</v>
      </c>
      <c r="H25" s="141">
        <v>328</v>
      </c>
      <c r="I25" s="141">
        <v>528</v>
      </c>
      <c r="J25" s="141">
        <v>440</v>
      </c>
      <c r="K25" s="141">
        <v>448</v>
      </c>
      <c r="L25" s="141">
        <v>148</v>
      </c>
      <c r="M25" s="141">
        <v>12</v>
      </c>
      <c r="N25" s="141">
        <v>1652</v>
      </c>
      <c r="O25" s="141">
        <v>422</v>
      </c>
      <c r="P25" s="141">
        <v>410</v>
      </c>
      <c r="Q25" s="141">
        <v>1020</v>
      </c>
      <c r="R25" s="141">
        <v>288</v>
      </c>
      <c r="S25" s="141">
        <v>498</v>
      </c>
    </row>
    <row r="26" spans="1:19" ht="14.25" x14ac:dyDescent="0.2">
      <c r="A26" s="52"/>
      <c r="B26" s="42"/>
      <c r="D26" s="68"/>
    </row>
    <row r="27" spans="1:19" ht="13.5" thickBot="1" x14ac:dyDescent="0.25">
      <c r="A27" s="52"/>
      <c r="B27" s="42"/>
    </row>
    <row r="28" spans="1:19" ht="19.5" thickBot="1" x14ac:dyDescent="0.35">
      <c r="A28" s="53"/>
      <c r="B28" s="53"/>
      <c r="D28" s="43" t="s">
        <v>42</v>
      </c>
      <c r="E28" s="44"/>
      <c r="F28" s="44"/>
      <c r="G28" s="44"/>
      <c r="H28" s="44"/>
      <c r="I28" s="44"/>
      <c r="J28" s="44"/>
      <c r="K28" s="44"/>
      <c r="L28" s="45"/>
    </row>
    <row r="29" spans="1:19" ht="14.25" x14ac:dyDescent="0.2">
      <c r="A29" s="53"/>
      <c r="B29" s="53"/>
      <c r="D29" s="47" t="s">
        <v>25</v>
      </c>
      <c r="E29" s="47" t="s">
        <v>43</v>
      </c>
      <c r="F29" s="47" t="s">
        <v>44</v>
      </c>
      <c r="G29" s="47" t="s">
        <v>45</v>
      </c>
      <c r="H29" s="47" t="s">
        <v>46</v>
      </c>
      <c r="I29" s="47" t="s">
        <v>47</v>
      </c>
      <c r="J29" s="47" t="s">
        <v>48</v>
      </c>
      <c r="K29" s="47" t="s">
        <v>49</v>
      </c>
      <c r="L29" s="47" t="s">
        <v>50</v>
      </c>
    </row>
    <row r="30" spans="1:19" ht="14.25" x14ac:dyDescent="0.2">
      <c r="A30" s="53"/>
      <c r="B30" s="53"/>
      <c r="D30" s="48" t="s">
        <v>43</v>
      </c>
      <c r="E30" s="48">
        <v>0</v>
      </c>
      <c r="F30" s="48">
        <v>0</v>
      </c>
      <c r="G30" s="48">
        <v>1</v>
      </c>
      <c r="H30" s="48">
        <v>1</v>
      </c>
      <c r="I30" s="48">
        <v>2</v>
      </c>
      <c r="J30" s="48">
        <v>2</v>
      </c>
      <c r="K30" s="48">
        <v>2</v>
      </c>
      <c r="L30" s="48">
        <v>3</v>
      </c>
    </row>
    <row r="31" spans="1:19" ht="15.75" x14ac:dyDescent="0.25">
      <c r="A31" s="46" t="s">
        <v>76</v>
      </c>
      <c r="B31" s="56">
        <v>207.62</v>
      </c>
      <c r="D31" s="50" t="s">
        <v>44</v>
      </c>
      <c r="E31" s="50">
        <v>0</v>
      </c>
      <c r="F31" s="50">
        <v>0</v>
      </c>
      <c r="G31" s="50">
        <v>1</v>
      </c>
      <c r="H31" s="50">
        <v>1</v>
      </c>
      <c r="I31" s="50">
        <v>2</v>
      </c>
      <c r="J31" s="50">
        <v>2</v>
      </c>
      <c r="K31" s="50">
        <v>2</v>
      </c>
      <c r="L31" s="50">
        <v>3</v>
      </c>
    </row>
    <row r="32" spans="1:19" ht="14.25" x14ac:dyDescent="0.2">
      <c r="A32" s="53"/>
      <c r="B32" s="53"/>
      <c r="D32" s="48" t="s">
        <v>45</v>
      </c>
      <c r="E32" s="48">
        <v>1</v>
      </c>
      <c r="F32" s="48">
        <v>1</v>
      </c>
      <c r="G32" s="48">
        <v>0</v>
      </c>
      <c r="H32" s="48">
        <v>1</v>
      </c>
      <c r="I32" s="48">
        <v>1</v>
      </c>
      <c r="J32" s="48">
        <v>1</v>
      </c>
      <c r="K32" s="48">
        <v>1</v>
      </c>
      <c r="L32" s="48">
        <v>4</v>
      </c>
    </row>
    <row r="33" spans="1:12" ht="14.25" x14ac:dyDescent="0.2">
      <c r="A33" s="53"/>
      <c r="B33" s="53"/>
      <c r="D33" s="50" t="s">
        <v>46</v>
      </c>
      <c r="E33" s="50">
        <v>1</v>
      </c>
      <c r="F33" s="50">
        <v>1</v>
      </c>
      <c r="G33" s="50">
        <v>1</v>
      </c>
      <c r="H33" s="50">
        <v>0</v>
      </c>
      <c r="I33" s="50">
        <v>1</v>
      </c>
      <c r="J33" s="50">
        <v>2</v>
      </c>
      <c r="K33" s="50">
        <v>2</v>
      </c>
      <c r="L33" s="50">
        <v>3</v>
      </c>
    </row>
    <row r="34" spans="1:12" ht="14.25" x14ac:dyDescent="0.2">
      <c r="A34" s="53"/>
      <c r="B34" s="53"/>
      <c r="D34" s="48" t="s">
        <v>47</v>
      </c>
      <c r="E34" s="48">
        <v>2</v>
      </c>
      <c r="F34" s="48">
        <v>2</v>
      </c>
      <c r="G34" s="48">
        <v>1</v>
      </c>
      <c r="H34" s="48">
        <v>1</v>
      </c>
      <c r="I34" s="48">
        <v>0</v>
      </c>
      <c r="J34" s="48">
        <v>1</v>
      </c>
      <c r="K34" s="48">
        <v>1</v>
      </c>
      <c r="L34" s="48">
        <v>4</v>
      </c>
    </row>
    <row r="35" spans="1:12" ht="14.25" x14ac:dyDescent="0.2">
      <c r="A35" s="53"/>
      <c r="B35" s="53"/>
      <c r="D35" s="50" t="s">
        <v>48</v>
      </c>
      <c r="E35" s="50">
        <v>2</v>
      </c>
      <c r="F35" s="50">
        <v>2</v>
      </c>
      <c r="G35" s="50">
        <v>1</v>
      </c>
      <c r="H35" s="50">
        <v>2</v>
      </c>
      <c r="I35" s="50">
        <v>1</v>
      </c>
      <c r="J35" s="50">
        <v>0</v>
      </c>
      <c r="K35" s="50">
        <v>1</v>
      </c>
      <c r="L35" s="50">
        <v>5</v>
      </c>
    </row>
    <row r="36" spans="1:12" ht="14.25" x14ac:dyDescent="0.2">
      <c r="A36" s="53"/>
      <c r="B36" s="53"/>
      <c r="D36" s="48" t="s">
        <v>49</v>
      </c>
      <c r="E36" s="48">
        <v>2</v>
      </c>
      <c r="F36" s="48">
        <v>2</v>
      </c>
      <c r="G36" s="48">
        <v>1</v>
      </c>
      <c r="H36" s="48">
        <v>2</v>
      </c>
      <c r="I36" s="48">
        <v>1</v>
      </c>
      <c r="J36" s="48">
        <v>1</v>
      </c>
      <c r="K36" s="48">
        <v>0</v>
      </c>
      <c r="L36" s="48">
        <v>4</v>
      </c>
    </row>
    <row r="37" spans="1:12" ht="14.25" x14ac:dyDescent="0.2">
      <c r="D37" s="50" t="s">
        <v>51</v>
      </c>
      <c r="E37" s="50">
        <v>3</v>
      </c>
      <c r="F37" s="50">
        <v>3</v>
      </c>
      <c r="G37" s="50">
        <v>4</v>
      </c>
      <c r="H37" s="50">
        <v>3</v>
      </c>
      <c r="I37" s="50">
        <v>4</v>
      </c>
      <c r="J37" s="50">
        <v>5</v>
      </c>
      <c r="K37" s="50">
        <v>4</v>
      </c>
      <c r="L37" s="50">
        <v>0</v>
      </c>
    </row>
    <row r="41" spans="1:12" x14ac:dyDescent="0.2">
      <c r="A41" s="135" t="s">
        <v>84</v>
      </c>
      <c r="B41" s="137">
        <v>0.48</v>
      </c>
      <c r="D41" s="135" t="s">
        <v>99</v>
      </c>
      <c r="E41" s="137">
        <v>0.5</v>
      </c>
    </row>
    <row r="42" spans="1:12" x14ac:dyDescent="0.2">
      <c r="A42" s="135" t="s">
        <v>85</v>
      </c>
      <c r="B42" s="137">
        <v>0.49</v>
      </c>
      <c r="D42" s="135" t="s">
        <v>100</v>
      </c>
      <c r="E42" s="137">
        <v>0.5</v>
      </c>
    </row>
    <row r="43" spans="1:12" x14ac:dyDescent="0.2">
      <c r="A43" s="135" t="s">
        <v>86</v>
      </c>
      <c r="B43" s="137">
        <v>0.5</v>
      </c>
      <c r="D43" s="135" t="s">
        <v>101</v>
      </c>
      <c r="E43" s="137">
        <v>0.49</v>
      </c>
    </row>
    <row r="44" spans="1:12" x14ac:dyDescent="0.2">
      <c r="A44" s="135" t="s">
        <v>87</v>
      </c>
      <c r="B44" s="137">
        <v>0.5</v>
      </c>
      <c r="D44" s="135" t="s">
        <v>102</v>
      </c>
      <c r="E44" s="137">
        <v>0.48</v>
      </c>
    </row>
    <row r="45" spans="1:12" x14ac:dyDescent="0.2">
      <c r="A45" s="135" t="s">
        <v>88</v>
      </c>
      <c r="B45" s="137">
        <v>0.5</v>
      </c>
      <c r="D45" s="135" t="s">
        <v>103</v>
      </c>
      <c r="E45" s="137">
        <v>0.47</v>
      </c>
    </row>
    <row r="46" spans="1:12" x14ac:dyDescent="0.2">
      <c r="A46" s="138" t="s">
        <v>89</v>
      </c>
      <c r="B46" s="137">
        <v>0.51</v>
      </c>
      <c r="D46" s="138" t="s">
        <v>104</v>
      </c>
      <c r="E46" s="137">
        <v>0.47</v>
      </c>
    </row>
    <row r="47" spans="1:12" x14ac:dyDescent="0.2">
      <c r="A47" s="138" t="s">
        <v>90</v>
      </c>
      <c r="B47" s="137">
        <v>0.51</v>
      </c>
      <c r="D47" s="138" t="s">
        <v>105</v>
      </c>
      <c r="E47" s="137">
        <v>0.47</v>
      </c>
    </row>
    <row r="48" spans="1:12" x14ac:dyDescent="0.2">
      <c r="A48" s="138" t="s">
        <v>91</v>
      </c>
      <c r="B48" s="137">
        <v>0.5</v>
      </c>
      <c r="D48" s="138" t="s">
        <v>106</v>
      </c>
      <c r="E48" s="137">
        <v>0.47</v>
      </c>
    </row>
    <row r="49" spans="1:5" x14ac:dyDescent="0.2">
      <c r="A49" s="138" t="s">
        <v>92</v>
      </c>
      <c r="B49" s="137">
        <v>0.5</v>
      </c>
      <c r="D49" s="138" t="s">
        <v>107</v>
      </c>
      <c r="E49" s="137">
        <v>0.47</v>
      </c>
    </row>
    <row r="50" spans="1:5" x14ac:dyDescent="0.2">
      <c r="A50" s="135" t="s">
        <v>96</v>
      </c>
      <c r="B50" s="137">
        <v>0.5</v>
      </c>
      <c r="D50" s="135" t="s">
        <v>108</v>
      </c>
      <c r="E50" s="137">
        <v>0.49</v>
      </c>
    </row>
    <row r="51" spans="1:5" x14ac:dyDescent="0.2">
      <c r="A51" s="135" t="s">
        <v>97</v>
      </c>
      <c r="B51" s="137">
        <v>0.49</v>
      </c>
      <c r="D51" s="135" t="s">
        <v>109</v>
      </c>
      <c r="E51" s="137">
        <v>0.49</v>
      </c>
    </row>
    <row r="52" spans="1:5" x14ac:dyDescent="0.2">
      <c r="A52" s="135" t="s">
        <v>114</v>
      </c>
      <c r="B52" s="137">
        <v>0.49</v>
      </c>
      <c r="D52" s="135" t="s">
        <v>110</v>
      </c>
      <c r="E52" s="137">
        <v>0.5</v>
      </c>
    </row>
    <row r="53" spans="1:5" x14ac:dyDescent="0.2">
      <c r="A53" s="135" t="s">
        <v>115</v>
      </c>
      <c r="B53" s="137">
        <v>0.49</v>
      </c>
      <c r="D53" s="135" t="s">
        <v>111</v>
      </c>
      <c r="E53" s="137">
        <v>0.49</v>
      </c>
    </row>
    <row r="54" spans="1:5" x14ac:dyDescent="0.2">
      <c r="A54" s="135" t="s">
        <v>116</v>
      </c>
      <c r="B54" s="137">
        <v>0.49</v>
      </c>
      <c r="D54" s="135" t="s">
        <v>112</v>
      </c>
      <c r="E54" s="137">
        <v>0.49</v>
      </c>
    </row>
    <row r="55" spans="1:5" x14ac:dyDescent="0.2">
      <c r="A55" s="135" t="s">
        <v>117</v>
      </c>
      <c r="B55" s="137">
        <v>0.5</v>
      </c>
      <c r="D55" s="135" t="s">
        <v>113</v>
      </c>
      <c r="E55" s="137">
        <v>0.48</v>
      </c>
    </row>
    <row r="56" spans="1:5" x14ac:dyDescent="0.2">
      <c r="A56" s="135" t="s">
        <v>118</v>
      </c>
      <c r="B56" s="137">
        <v>0.51</v>
      </c>
      <c r="D56" s="135" t="s">
        <v>123</v>
      </c>
      <c r="E56" s="137">
        <v>0.47</v>
      </c>
    </row>
    <row r="57" spans="1:5" x14ac:dyDescent="0.2">
      <c r="A57" s="138" t="s">
        <v>119</v>
      </c>
      <c r="B57" s="137">
        <v>0.51</v>
      </c>
    </row>
    <row r="58" spans="1:5" x14ac:dyDescent="0.2">
      <c r="A58" s="138" t="s">
        <v>120</v>
      </c>
      <c r="B58" s="137">
        <v>0.51</v>
      </c>
    </row>
    <row r="59" spans="1:5" x14ac:dyDescent="0.2">
      <c r="A59" s="138" t="s">
        <v>121</v>
      </c>
      <c r="B59" s="137">
        <v>0.51</v>
      </c>
    </row>
    <row r="60" spans="1:5" x14ac:dyDescent="0.2">
      <c r="A60" s="138" t="s">
        <v>122</v>
      </c>
      <c r="B60" s="137">
        <v>0.5</v>
      </c>
    </row>
  </sheetData>
  <sheetProtection algorithmName="SHA-512" hashValue="qsTpCgewwJcdokXthIf9zdU8vQcSOQnOI4rhjght/GiZVOqgKALJ0fjuoLbXbUoM2DZr4nARC7MXCPfpwsDMKw==" saltValue="zniCt72VOJQ8X3o4tc7GsQ==" spinCount="100000" sheet="1" objects="1" scenarios="1" selectLockedCells="1"/>
  <pageMargins left="0.75" right="0.75" top="1" bottom="1" header="0.5" footer="0.5"/>
  <pageSetup scale="83" orientation="landscape" verticalDpi="1200" r:id="rId1"/>
  <headerFooter alignWithMargins="0"/>
  <colBreaks count="1" manualBreakCount="1">
    <brk id="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showGridLines="0" workbookViewId="0">
      <selection activeCell="J103" sqref="J103"/>
    </sheetView>
  </sheetViews>
  <sheetFormatPr defaultRowHeight="12.75" x14ac:dyDescent="0.2"/>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topLeftCell="A32" workbookViewId="0">
      <selection activeCell="I114" sqref="I114"/>
    </sheetView>
  </sheetViews>
  <sheetFormatPr defaultRowHeight="12.75" x14ac:dyDescent="0.2"/>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9"/>
  <sheetViews>
    <sheetView workbookViewId="0">
      <selection activeCell="J32" sqref="J32"/>
    </sheetView>
  </sheetViews>
  <sheetFormatPr defaultRowHeight="12.75" x14ac:dyDescent="0.2"/>
  <cols>
    <col min="1" max="1" width="15.28515625" bestFit="1" customWidth="1"/>
  </cols>
  <sheetData>
    <row r="1" spans="1:26" x14ac:dyDescent="0.2">
      <c r="A1" s="136"/>
      <c r="B1" s="136"/>
      <c r="C1" s="136"/>
      <c r="D1" s="136"/>
      <c r="E1" s="136"/>
      <c r="F1" s="136"/>
      <c r="G1" s="136"/>
      <c r="H1" s="136"/>
      <c r="I1" s="136"/>
      <c r="J1" s="136"/>
      <c r="K1" s="136"/>
      <c r="L1" s="136"/>
      <c r="M1" s="136"/>
      <c r="N1" s="136"/>
      <c r="O1" s="136"/>
      <c r="P1" s="136"/>
      <c r="Q1" s="136"/>
      <c r="R1" s="136"/>
      <c r="S1" s="136"/>
      <c r="T1" s="136"/>
      <c r="U1" s="136"/>
      <c r="V1" s="136"/>
      <c r="W1" s="136"/>
      <c r="X1" s="136"/>
      <c r="Y1" s="136"/>
      <c r="Z1" s="136"/>
    </row>
    <row r="2" spans="1:26" x14ac:dyDescent="0.2">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row>
    <row r="3" spans="1:26" x14ac:dyDescent="0.2">
      <c r="A3" s="136" t="s">
        <v>24</v>
      </c>
      <c r="B3" s="136" t="s">
        <v>23</v>
      </c>
      <c r="C3" s="136"/>
      <c r="D3" s="136"/>
      <c r="E3" s="136"/>
      <c r="F3" s="136"/>
      <c r="G3" s="136"/>
      <c r="H3" s="136"/>
      <c r="I3" s="136"/>
      <c r="J3" s="136"/>
      <c r="K3" s="136"/>
      <c r="L3" s="136"/>
      <c r="M3" s="136"/>
      <c r="N3" s="136"/>
      <c r="O3" s="136"/>
      <c r="P3" s="136"/>
      <c r="Q3" s="136"/>
      <c r="R3" s="136"/>
      <c r="S3" s="136"/>
      <c r="T3" s="136"/>
      <c r="U3" s="136"/>
      <c r="V3" s="136"/>
      <c r="W3" s="136"/>
      <c r="X3" s="136"/>
      <c r="Y3" s="136"/>
      <c r="Z3" s="136"/>
    </row>
    <row r="4" spans="1:26" x14ac:dyDescent="0.2">
      <c r="A4" s="135" t="s">
        <v>150</v>
      </c>
      <c r="B4" s="166">
        <v>0.505</v>
      </c>
      <c r="C4" s="136"/>
      <c r="D4" s="136"/>
      <c r="E4" s="136"/>
      <c r="F4" s="136"/>
      <c r="G4" s="136"/>
      <c r="H4" s="136"/>
      <c r="I4" s="136"/>
      <c r="J4" s="136"/>
      <c r="K4" s="136"/>
      <c r="L4" s="136"/>
      <c r="M4" s="136"/>
      <c r="N4" s="136"/>
      <c r="O4" s="136"/>
      <c r="P4" s="136"/>
      <c r="Q4" s="136"/>
      <c r="R4" s="136"/>
      <c r="S4" s="136"/>
      <c r="T4" s="136"/>
      <c r="U4" s="136"/>
      <c r="V4" s="136"/>
      <c r="W4" s="136"/>
      <c r="X4" s="136"/>
      <c r="Y4" s="136"/>
      <c r="Z4" s="136"/>
    </row>
    <row r="5" spans="1:26" ht="13.5" thickBot="1" x14ac:dyDescent="0.25">
      <c r="A5" s="135" t="s">
        <v>151</v>
      </c>
      <c r="B5" s="166">
        <v>0.505</v>
      </c>
      <c r="C5" s="136"/>
      <c r="D5" s="136"/>
      <c r="E5" s="136"/>
      <c r="F5" s="136"/>
      <c r="G5" s="136"/>
      <c r="H5" s="136"/>
      <c r="I5" s="136"/>
      <c r="J5" s="136"/>
      <c r="K5" s="136"/>
      <c r="L5" s="136"/>
      <c r="M5" s="136"/>
      <c r="N5" s="136"/>
      <c r="O5" s="136"/>
      <c r="P5" s="136"/>
      <c r="Q5" s="136"/>
      <c r="R5" s="136"/>
      <c r="S5" s="136"/>
      <c r="T5" s="136"/>
      <c r="U5" s="136"/>
      <c r="V5" s="136"/>
      <c r="W5" s="136"/>
      <c r="X5" s="136"/>
      <c r="Y5" s="136"/>
      <c r="Z5" s="136"/>
    </row>
    <row r="6" spans="1:26" ht="13.5" thickBot="1" x14ac:dyDescent="0.25">
      <c r="A6" s="135" t="s">
        <v>152</v>
      </c>
      <c r="B6" s="166">
        <v>0.505</v>
      </c>
      <c r="C6" s="136"/>
      <c r="D6" s="155" t="s">
        <v>137</v>
      </c>
      <c r="E6" s="44"/>
      <c r="F6" s="44"/>
      <c r="G6" s="44"/>
      <c r="H6" s="44"/>
      <c r="I6" s="44"/>
      <c r="J6" s="44"/>
      <c r="K6" s="44"/>
      <c r="L6" s="44"/>
      <c r="M6" s="44"/>
      <c r="N6" s="44"/>
      <c r="O6" s="44"/>
      <c r="P6" s="44"/>
      <c r="Q6" s="44"/>
      <c r="R6" s="44"/>
      <c r="S6" s="45"/>
      <c r="T6" s="136"/>
      <c r="U6" s="136"/>
      <c r="V6" s="136"/>
      <c r="W6" s="136"/>
      <c r="X6" s="136"/>
      <c r="Y6" s="136"/>
      <c r="Z6" s="136"/>
    </row>
    <row r="7" spans="1:26" ht="14.25" x14ac:dyDescent="0.2">
      <c r="A7" s="135" t="s">
        <v>153</v>
      </c>
      <c r="B7" s="166">
        <v>0.505</v>
      </c>
      <c r="C7" s="136"/>
      <c r="D7" s="47" t="s">
        <v>25</v>
      </c>
      <c r="E7" s="47" t="s">
        <v>26</v>
      </c>
      <c r="F7" s="47" t="s">
        <v>27</v>
      </c>
      <c r="G7" s="47" t="s">
        <v>72</v>
      </c>
      <c r="H7" s="47" t="s">
        <v>28</v>
      </c>
      <c r="I7" s="47" t="s">
        <v>29</v>
      </c>
      <c r="J7" s="47" t="s">
        <v>30</v>
      </c>
      <c r="K7" s="47" t="s">
        <v>31</v>
      </c>
      <c r="L7" s="47" t="s">
        <v>32</v>
      </c>
      <c r="M7" s="47" t="s">
        <v>33</v>
      </c>
      <c r="N7" s="47" t="s">
        <v>34</v>
      </c>
      <c r="O7" s="47" t="s">
        <v>35</v>
      </c>
      <c r="P7" s="47" t="s">
        <v>36</v>
      </c>
      <c r="Q7" s="47" t="s">
        <v>37</v>
      </c>
      <c r="R7" s="47" t="s">
        <v>38</v>
      </c>
      <c r="S7" s="47" t="s">
        <v>39</v>
      </c>
      <c r="T7" s="136"/>
      <c r="U7" s="136"/>
      <c r="V7" s="136"/>
      <c r="W7" s="136"/>
      <c r="X7" s="136"/>
      <c r="Y7" s="136"/>
      <c r="Z7" s="136"/>
    </row>
    <row r="8" spans="1:26" ht="14.25" x14ac:dyDescent="0.2">
      <c r="A8" s="135" t="s">
        <v>154</v>
      </c>
      <c r="B8" s="166">
        <v>0.505</v>
      </c>
      <c r="C8" s="136"/>
      <c r="D8" s="48" t="s">
        <v>26</v>
      </c>
      <c r="E8" s="49">
        <v>0</v>
      </c>
      <c r="F8" s="49">
        <v>256</v>
      </c>
      <c r="G8" s="49">
        <v>836</v>
      </c>
      <c r="H8" s="49">
        <v>934</v>
      </c>
      <c r="I8" s="49">
        <v>734</v>
      </c>
      <c r="J8" s="49">
        <v>968</v>
      </c>
      <c r="K8" s="49">
        <v>1056</v>
      </c>
      <c r="L8" s="49">
        <v>756</v>
      </c>
      <c r="M8" s="49">
        <v>596</v>
      </c>
      <c r="N8" s="49">
        <v>684</v>
      </c>
      <c r="O8" s="49">
        <v>904</v>
      </c>
      <c r="P8" s="49">
        <v>884</v>
      </c>
      <c r="Q8" s="49">
        <v>548</v>
      </c>
      <c r="R8" s="49">
        <v>896</v>
      </c>
      <c r="S8" s="49">
        <v>764</v>
      </c>
      <c r="T8" s="136"/>
      <c r="U8" s="136"/>
      <c r="V8" s="136"/>
      <c r="W8" s="136"/>
      <c r="X8" s="136"/>
      <c r="Y8" s="136"/>
      <c r="Z8" s="136"/>
    </row>
    <row r="9" spans="1:26" ht="14.25" x14ac:dyDescent="0.2">
      <c r="A9" s="135" t="s">
        <v>155</v>
      </c>
      <c r="B9" s="166">
        <v>0.505</v>
      </c>
      <c r="C9" s="136"/>
      <c r="D9" s="50" t="s">
        <v>27</v>
      </c>
      <c r="E9" s="51">
        <v>256</v>
      </c>
      <c r="F9" s="51">
        <v>0</v>
      </c>
      <c r="G9" s="51">
        <v>588</v>
      </c>
      <c r="H9" s="51">
        <v>998</v>
      </c>
      <c r="I9" s="51">
        <v>798</v>
      </c>
      <c r="J9" s="51">
        <v>874</v>
      </c>
      <c r="K9" s="51">
        <v>1374</v>
      </c>
      <c r="L9" s="51">
        <v>1074</v>
      </c>
      <c r="M9" s="51">
        <v>824</v>
      </c>
      <c r="N9" s="51">
        <v>432</v>
      </c>
      <c r="O9" s="51">
        <v>800</v>
      </c>
      <c r="P9" s="51">
        <v>844</v>
      </c>
      <c r="Q9" s="51">
        <v>290</v>
      </c>
      <c r="R9" s="51">
        <v>1034</v>
      </c>
      <c r="S9" s="51">
        <v>864</v>
      </c>
      <c r="T9" s="136"/>
      <c r="U9" s="136"/>
      <c r="V9" s="136"/>
      <c r="W9" s="136"/>
      <c r="X9" s="136"/>
      <c r="Y9" s="136"/>
      <c r="Z9" s="136"/>
    </row>
    <row r="10" spans="1:26" ht="14.25" x14ac:dyDescent="0.2">
      <c r="A10" s="135" t="s">
        <v>156</v>
      </c>
      <c r="B10" s="166">
        <v>0.505</v>
      </c>
      <c r="C10" s="136"/>
      <c r="D10" s="48" t="s">
        <v>72</v>
      </c>
      <c r="E10" s="49">
        <v>836</v>
      </c>
      <c r="F10" s="49">
        <v>588</v>
      </c>
      <c r="G10" s="49">
        <v>0</v>
      </c>
      <c r="H10" s="49">
        <v>402</v>
      </c>
      <c r="I10" s="49">
        <v>200</v>
      </c>
      <c r="J10" s="49">
        <v>380</v>
      </c>
      <c r="K10" s="49">
        <v>882</v>
      </c>
      <c r="L10" s="49">
        <v>582</v>
      </c>
      <c r="M10" s="49">
        <v>742</v>
      </c>
      <c r="N10" s="49">
        <v>1018</v>
      </c>
      <c r="O10" s="49">
        <v>324</v>
      </c>
      <c r="P10" s="49">
        <v>350</v>
      </c>
      <c r="Q10" s="49">
        <v>290</v>
      </c>
      <c r="R10" s="49">
        <v>542</v>
      </c>
      <c r="S10" s="49">
        <v>230</v>
      </c>
      <c r="T10" s="136"/>
      <c r="U10" s="136"/>
      <c r="V10" s="136"/>
      <c r="W10" s="136"/>
      <c r="X10" s="136"/>
      <c r="Y10" s="136"/>
      <c r="Z10" s="136"/>
    </row>
    <row r="11" spans="1:26" ht="14.25" x14ac:dyDescent="0.2">
      <c r="A11" s="135" t="s">
        <v>157</v>
      </c>
      <c r="B11" s="166">
        <v>0.505</v>
      </c>
      <c r="C11" s="136"/>
      <c r="D11" s="50" t="s">
        <v>28</v>
      </c>
      <c r="E11" s="51">
        <v>934</v>
      </c>
      <c r="F11" s="51">
        <v>998</v>
      </c>
      <c r="G11" s="51">
        <v>402</v>
      </c>
      <c r="H11" s="51">
        <v>0</v>
      </c>
      <c r="I11" s="51">
        <v>200</v>
      </c>
      <c r="J11" s="51">
        <v>112</v>
      </c>
      <c r="K11" s="51">
        <v>480</v>
      </c>
      <c r="L11" s="51">
        <v>180</v>
      </c>
      <c r="M11" s="51">
        <v>340</v>
      </c>
      <c r="N11" s="51">
        <v>1324</v>
      </c>
      <c r="O11" s="51">
        <v>94</v>
      </c>
      <c r="P11" s="51">
        <v>82</v>
      </c>
      <c r="Q11" s="51">
        <v>692</v>
      </c>
      <c r="R11" s="51">
        <v>140</v>
      </c>
      <c r="S11" s="51">
        <v>170</v>
      </c>
      <c r="T11" s="136"/>
      <c r="U11" s="136"/>
      <c r="V11" s="136"/>
      <c r="W11" s="136"/>
      <c r="X11" s="136"/>
      <c r="Y11" s="136"/>
      <c r="Z11" s="136"/>
    </row>
    <row r="12" spans="1:26" ht="14.25" x14ac:dyDescent="0.2">
      <c r="A12" s="135" t="s">
        <v>158</v>
      </c>
      <c r="B12" s="53">
        <v>0.505</v>
      </c>
      <c r="C12" s="136"/>
      <c r="D12" s="48" t="s">
        <v>29</v>
      </c>
      <c r="E12" s="49">
        <v>734</v>
      </c>
      <c r="F12" s="49">
        <v>798</v>
      </c>
      <c r="G12" s="49">
        <v>200</v>
      </c>
      <c r="H12" s="49">
        <v>200</v>
      </c>
      <c r="I12" s="49">
        <v>0</v>
      </c>
      <c r="J12" s="49">
        <v>180</v>
      </c>
      <c r="K12" s="49">
        <v>680</v>
      </c>
      <c r="L12" s="49">
        <v>380</v>
      </c>
      <c r="M12" s="49">
        <v>540</v>
      </c>
      <c r="N12" s="49">
        <v>1124</v>
      </c>
      <c r="O12" s="49">
        <v>106</v>
      </c>
      <c r="P12" s="49">
        <v>150</v>
      </c>
      <c r="Q12" s="49">
        <v>482</v>
      </c>
      <c r="R12" s="49">
        <v>340</v>
      </c>
      <c r="S12" s="49">
        <v>30</v>
      </c>
      <c r="T12" s="136"/>
      <c r="U12" s="136"/>
      <c r="V12" s="136"/>
      <c r="W12" s="136"/>
      <c r="X12" s="136"/>
      <c r="Y12" s="136"/>
      <c r="Z12" s="136"/>
    </row>
    <row r="13" spans="1:26" ht="14.25" x14ac:dyDescent="0.2">
      <c r="A13" s="167" t="s">
        <v>159</v>
      </c>
      <c r="B13" s="53">
        <v>0.505</v>
      </c>
      <c r="C13" s="136"/>
      <c r="D13" s="50" t="s">
        <v>30</v>
      </c>
      <c r="E13" s="51">
        <v>968</v>
      </c>
      <c r="F13" s="51">
        <v>874</v>
      </c>
      <c r="G13" s="51">
        <v>380</v>
      </c>
      <c r="H13" s="51">
        <v>112</v>
      </c>
      <c r="I13" s="51">
        <v>180</v>
      </c>
      <c r="J13" s="51">
        <v>0</v>
      </c>
      <c r="K13" s="51">
        <v>592</v>
      </c>
      <c r="L13" s="51">
        <v>290</v>
      </c>
      <c r="M13" s="51">
        <v>452</v>
      </c>
      <c r="N13" s="51">
        <v>1304</v>
      </c>
      <c r="O13" s="51">
        <v>74</v>
      </c>
      <c r="P13" s="51">
        <v>30</v>
      </c>
      <c r="Q13" s="51">
        <v>662</v>
      </c>
      <c r="R13" s="51">
        <v>252</v>
      </c>
      <c r="S13" s="51">
        <v>150</v>
      </c>
      <c r="T13" s="136"/>
      <c r="U13" s="136"/>
      <c r="V13" s="136"/>
      <c r="W13" s="136"/>
      <c r="X13" s="136"/>
      <c r="Y13" s="136"/>
      <c r="Z13" s="136"/>
    </row>
    <row r="14" spans="1:26" ht="14.25" x14ac:dyDescent="0.2">
      <c r="A14" s="167" t="s">
        <v>160</v>
      </c>
      <c r="B14" s="53">
        <v>0.505</v>
      </c>
      <c r="C14" s="136"/>
      <c r="D14" s="48" t="s">
        <v>40</v>
      </c>
      <c r="E14" s="49">
        <v>1056</v>
      </c>
      <c r="F14" s="49">
        <v>1374</v>
      </c>
      <c r="G14" s="49">
        <v>882</v>
      </c>
      <c r="H14" s="49">
        <v>480</v>
      </c>
      <c r="I14" s="49">
        <v>680</v>
      </c>
      <c r="J14" s="49">
        <v>592</v>
      </c>
      <c r="K14" s="49">
        <v>0</v>
      </c>
      <c r="L14" s="49">
        <v>300</v>
      </c>
      <c r="M14" s="49">
        <v>460</v>
      </c>
      <c r="N14" s="49">
        <v>1804</v>
      </c>
      <c r="O14" s="49">
        <v>574</v>
      </c>
      <c r="P14" s="49">
        <v>562</v>
      </c>
      <c r="Q14" s="49">
        <v>1172</v>
      </c>
      <c r="R14" s="49">
        <v>480</v>
      </c>
      <c r="S14" s="49">
        <v>650</v>
      </c>
      <c r="T14" s="136"/>
      <c r="U14" s="136"/>
      <c r="V14" s="136"/>
      <c r="W14" s="136"/>
      <c r="X14" s="136"/>
      <c r="Y14" s="136"/>
      <c r="Z14" s="136"/>
    </row>
    <row r="15" spans="1:26" ht="14.25" x14ac:dyDescent="0.2">
      <c r="A15" s="167" t="s">
        <v>161</v>
      </c>
      <c r="B15" s="53">
        <v>0.505</v>
      </c>
      <c r="C15" s="136"/>
      <c r="D15" s="50" t="s">
        <v>32</v>
      </c>
      <c r="E15" s="51">
        <v>756</v>
      </c>
      <c r="F15" s="51">
        <v>1074</v>
      </c>
      <c r="G15" s="51">
        <v>582</v>
      </c>
      <c r="H15" s="51">
        <v>180</v>
      </c>
      <c r="I15" s="51">
        <v>380</v>
      </c>
      <c r="J15" s="51">
        <v>290</v>
      </c>
      <c r="K15" s="51">
        <v>300</v>
      </c>
      <c r="L15" s="51">
        <v>0</v>
      </c>
      <c r="M15" s="51">
        <v>160</v>
      </c>
      <c r="N15" s="51">
        <v>1504</v>
      </c>
      <c r="O15" s="51">
        <v>274</v>
      </c>
      <c r="P15" s="51">
        <v>260</v>
      </c>
      <c r="Q15" s="51">
        <v>870</v>
      </c>
      <c r="R15" s="51">
        <v>140</v>
      </c>
      <c r="S15" s="51">
        <v>350</v>
      </c>
      <c r="T15" s="136"/>
      <c r="U15" s="136"/>
      <c r="V15" s="136"/>
      <c r="W15" s="136"/>
      <c r="X15" s="136"/>
      <c r="Y15" s="136"/>
      <c r="Z15" s="136"/>
    </row>
    <row r="16" spans="1:26" ht="14.25" x14ac:dyDescent="0.2">
      <c r="A16" s="135" t="s">
        <v>175</v>
      </c>
      <c r="B16" s="53">
        <v>0.505</v>
      </c>
      <c r="C16" s="136"/>
      <c r="D16" s="48" t="s">
        <v>33</v>
      </c>
      <c r="E16" s="49">
        <v>596</v>
      </c>
      <c r="F16" s="49">
        <v>824</v>
      </c>
      <c r="G16" s="49">
        <v>742</v>
      </c>
      <c r="H16" s="49">
        <v>340</v>
      </c>
      <c r="I16" s="49">
        <v>540</v>
      </c>
      <c r="J16" s="49">
        <v>452</v>
      </c>
      <c r="K16" s="49">
        <v>460</v>
      </c>
      <c r="L16" s="49">
        <v>160</v>
      </c>
      <c r="M16" s="49">
        <v>0</v>
      </c>
      <c r="N16" s="49">
        <v>1664</v>
      </c>
      <c r="O16" s="49">
        <v>434</v>
      </c>
      <c r="P16" s="49">
        <v>422</v>
      </c>
      <c r="Q16" s="49">
        <v>1032</v>
      </c>
      <c r="R16" s="49">
        <v>300</v>
      </c>
      <c r="S16" s="49">
        <v>510</v>
      </c>
      <c r="T16" s="136"/>
      <c r="U16" s="136"/>
      <c r="V16" s="136"/>
      <c r="W16" s="136"/>
      <c r="X16" s="136"/>
      <c r="Y16" s="136"/>
      <c r="Z16" s="136"/>
    </row>
    <row r="17" spans="1:26" ht="14.25" x14ac:dyDescent="0.2">
      <c r="A17" s="135" t="s">
        <v>174</v>
      </c>
      <c r="B17" s="53">
        <v>0.505</v>
      </c>
      <c r="C17" s="136"/>
      <c r="D17" s="50" t="s">
        <v>34</v>
      </c>
      <c r="E17" s="51">
        <v>684</v>
      </c>
      <c r="F17" s="51">
        <v>432</v>
      </c>
      <c r="G17" s="51">
        <v>1018</v>
      </c>
      <c r="H17" s="51">
        <v>1324</v>
      </c>
      <c r="I17" s="51">
        <v>1124</v>
      </c>
      <c r="J17" s="51">
        <v>1304</v>
      </c>
      <c r="K17" s="51">
        <v>1804</v>
      </c>
      <c r="L17" s="51">
        <v>1504</v>
      </c>
      <c r="M17" s="51">
        <v>1664</v>
      </c>
      <c r="N17" s="51">
        <v>0</v>
      </c>
      <c r="O17" s="51">
        <v>1230</v>
      </c>
      <c r="P17" s="51">
        <v>1274</v>
      </c>
      <c r="Q17" s="51">
        <v>720</v>
      </c>
      <c r="R17" s="51">
        <v>1464</v>
      </c>
      <c r="S17" s="51">
        <v>1154</v>
      </c>
      <c r="T17" s="136"/>
      <c r="U17" s="136"/>
      <c r="V17" s="136"/>
      <c r="W17" s="136"/>
      <c r="X17" s="136"/>
      <c r="Y17" s="136"/>
      <c r="Z17" s="136"/>
    </row>
    <row r="18" spans="1:26" ht="14.25" x14ac:dyDescent="0.2">
      <c r="A18" s="135" t="s">
        <v>176</v>
      </c>
      <c r="B18" s="53">
        <v>0.505</v>
      </c>
      <c r="C18" s="136"/>
      <c r="D18" s="48" t="s">
        <v>35</v>
      </c>
      <c r="E18" s="49">
        <v>904</v>
      </c>
      <c r="F18" s="49">
        <v>800</v>
      </c>
      <c r="G18" s="49">
        <v>324</v>
      </c>
      <c r="H18" s="49">
        <v>94</v>
      </c>
      <c r="I18" s="49">
        <v>106</v>
      </c>
      <c r="J18" s="49">
        <v>74</v>
      </c>
      <c r="K18" s="49">
        <v>574</v>
      </c>
      <c r="L18" s="49">
        <v>274</v>
      </c>
      <c r="M18" s="49">
        <v>434</v>
      </c>
      <c r="N18" s="49">
        <v>1230</v>
      </c>
      <c r="O18" s="49">
        <v>0</v>
      </c>
      <c r="P18" s="49">
        <v>44</v>
      </c>
      <c r="Q18" s="49">
        <v>596</v>
      </c>
      <c r="R18" s="49">
        <v>234</v>
      </c>
      <c r="S18" s="49">
        <v>76</v>
      </c>
      <c r="T18" s="136"/>
      <c r="U18" s="136"/>
      <c r="V18" s="136"/>
      <c r="W18" s="136"/>
      <c r="X18" s="136"/>
      <c r="Y18" s="136"/>
      <c r="Z18" s="136"/>
    </row>
    <row r="19" spans="1:26" ht="14.25" x14ac:dyDescent="0.2">
      <c r="A19" s="135" t="s">
        <v>177</v>
      </c>
      <c r="B19" s="53">
        <v>0.505</v>
      </c>
      <c r="C19" s="136"/>
      <c r="D19" s="50" t="s">
        <v>36</v>
      </c>
      <c r="E19" s="51">
        <v>884</v>
      </c>
      <c r="F19" s="51">
        <v>844</v>
      </c>
      <c r="G19" s="51">
        <v>350</v>
      </c>
      <c r="H19" s="51">
        <v>82</v>
      </c>
      <c r="I19" s="51">
        <v>150</v>
      </c>
      <c r="J19" s="51">
        <v>30</v>
      </c>
      <c r="K19" s="51">
        <v>562</v>
      </c>
      <c r="L19" s="51">
        <v>260</v>
      </c>
      <c r="M19" s="51">
        <v>422</v>
      </c>
      <c r="N19" s="51">
        <v>1274</v>
      </c>
      <c r="O19" s="51">
        <v>44</v>
      </c>
      <c r="P19" s="51">
        <v>0</v>
      </c>
      <c r="Q19" s="51">
        <v>632</v>
      </c>
      <c r="R19" s="51">
        <v>222</v>
      </c>
      <c r="S19" s="51">
        <v>120</v>
      </c>
      <c r="T19" s="136"/>
      <c r="U19" s="136"/>
      <c r="V19" s="136"/>
      <c r="W19" s="136"/>
      <c r="X19" s="136"/>
      <c r="Y19" s="136"/>
      <c r="Z19" s="136"/>
    </row>
    <row r="20" spans="1:26" ht="14.25" x14ac:dyDescent="0.2">
      <c r="A20" s="135" t="s">
        <v>178</v>
      </c>
      <c r="B20" s="53">
        <v>0.505</v>
      </c>
      <c r="C20" s="136"/>
      <c r="D20" s="48" t="s">
        <v>37</v>
      </c>
      <c r="E20" s="49">
        <v>548</v>
      </c>
      <c r="F20" s="49">
        <v>290</v>
      </c>
      <c r="G20" s="49">
        <v>290</v>
      </c>
      <c r="H20" s="49">
        <v>692</v>
      </c>
      <c r="I20" s="49">
        <v>482</v>
      </c>
      <c r="J20" s="49">
        <v>662</v>
      </c>
      <c r="K20" s="49">
        <v>1172</v>
      </c>
      <c r="L20" s="49">
        <v>870</v>
      </c>
      <c r="M20" s="49">
        <v>1032</v>
      </c>
      <c r="N20" s="49">
        <v>720</v>
      </c>
      <c r="O20" s="49">
        <v>596</v>
      </c>
      <c r="P20" s="49">
        <v>632</v>
      </c>
      <c r="Q20" s="49">
        <v>0</v>
      </c>
      <c r="R20" s="49">
        <v>832</v>
      </c>
      <c r="S20" s="49">
        <v>522</v>
      </c>
      <c r="T20" s="136"/>
      <c r="U20" s="136"/>
      <c r="V20" s="136"/>
      <c r="W20" s="136"/>
      <c r="X20" s="136"/>
      <c r="Y20" s="136"/>
      <c r="Z20" s="136"/>
    </row>
    <row r="21" spans="1:26" ht="14.25" x14ac:dyDescent="0.2">
      <c r="A21" s="135" t="s">
        <v>179</v>
      </c>
      <c r="B21" s="53">
        <v>0.505</v>
      </c>
      <c r="C21" s="136"/>
      <c r="D21" s="50" t="s">
        <v>38</v>
      </c>
      <c r="E21" s="51">
        <v>896</v>
      </c>
      <c r="F21" s="51">
        <v>1034</v>
      </c>
      <c r="G21" s="51">
        <v>542</v>
      </c>
      <c r="H21" s="51">
        <v>140</v>
      </c>
      <c r="I21" s="51">
        <v>340</v>
      </c>
      <c r="J21" s="51">
        <v>252</v>
      </c>
      <c r="K21" s="51">
        <v>480</v>
      </c>
      <c r="L21" s="51">
        <v>140</v>
      </c>
      <c r="M21" s="51">
        <v>300</v>
      </c>
      <c r="N21" s="51">
        <v>1464</v>
      </c>
      <c r="O21" s="51">
        <v>234</v>
      </c>
      <c r="P21" s="51">
        <v>222</v>
      </c>
      <c r="Q21" s="51">
        <v>832</v>
      </c>
      <c r="R21" s="51">
        <v>0</v>
      </c>
      <c r="S21" s="51">
        <v>310</v>
      </c>
      <c r="T21" s="136"/>
      <c r="U21" s="136"/>
      <c r="V21" s="136"/>
      <c r="W21" s="136"/>
      <c r="X21" s="136"/>
      <c r="Y21" s="136"/>
      <c r="Z21" s="136"/>
    </row>
    <row r="22" spans="1:26" ht="14.25" x14ac:dyDescent="0.2">
      <c r="A22" s="135" t="s">
        <v>180</v>
      </c>
      <c r="B22" s="53">
        <v>0.505</v>
      </c>
      <c r="C22" s="136"/>
      <c r="D22" s="48" t="s">
        <v>41</v>
      </c>
      <c r="E22" s="49">
        <v>764</v>
      </c>
      <c r="F22" s="49">
        <v>864</v>
      </c>
      <c r="G22" s="49">
        <v>230</v>
      </c>
      <c r="H22" s="49">
        <v>170</v>
      </c>
      <c r="I22" s="49">
        <v>30</v>
      </c>
      <c r="J22" s="49">
        <v>150</v>
      </c>
      <c r="K22" s="49">
        <v>650</v>
      </c>
      <c r="L22" s="49">
        <v>350</v>
      </c>
      <c r="M22" s="49">
        <v>510</v>
      </c>
      <c r="N22" s="49">
        <v>1154</v>
      </c>
      <c r="O22" s="49">
        <v>76</v>
      </c>
      <c r="P22" s="49">
        <v>120</v>
      </c>
      <c r="Q22" s="49">
        <v>522</v>
      </c>
      <c r="R22" s="49">
        <v>310</v>
      </c>
      <c r="S22" s="49">
        <v>0</v>
      </c>
      <c r="T22" s="136"/>
      <c r="U22" s="136"/>
      <c r="V22" s="136"/>
      <c r="W22" s="136"/>
      <c r="X22" s="136"/>
      <c r="Y22" s="136"/>
      <c r="Z22" s="136"/>
    </row>
    <row r="23" spans="1:26" ht="15" x14ac:dyDescent="0.25">
      <c r="A23" s="135" t="s">
        <v>181</v>
      </c>
      <c r="B23" s="53">
        <v>0.505</v>
      </c>
      <c r="C23" s="136"/>
      <c r="D23" s="139" t="s">
        <v>93</v>
      </c>
      <c r="E23" s="141">
        <v>792</v>
      </c>
      <c r="F23" s="141">
        <v>544</v>
      </c>
      <c r="G23" s="51">
        <v>44</v>
      </c>
      <c r="H23" s="141">
        <v>446</v>
      </c>
      <c r="I23" s="141">
        <v>244</v>
      </c>
      <c r="J23" s="141">
        <v>424</v>
      </c>
      <c r="K23" s="141">
        <v>926</v>
      </c>
      <c r="L23" s="141">
        <v>626</v>
      </c>
      <c r="M23" s="141">
        <v>786</v>
      </c>
      <c r="N23" s="141">
        <v>974</v>
      </c>
      <c r="O23" s="141">
        <v>368</v>
      </c>
      <c r="P23" s="141">
        <v>394</v>
      </c>
      <c r="Q23" s="141">
        <v>246</v>
      </c>
      <c r="R23" s="141">
        <v>586</v>
      </c>
      <c r="S23" s="141">
        <v>274</v>
      </c>
      <c r="T23" s="136"/>
      <c r="U23" s="136"/>
      <c r="V23" s="136"/>
      <c r="W23" s="136"/>
      <c r="X23" s="136"/>
      <c r="Y23" s="136"/>
      <c r="Z23" s="136"/>
    </row>
    <row r="24" spans="1:26" ht="15" x14ac:dyDescent="0.25">
      <c r="A24" s="135" t="s">
        <v>182</v>
      </c>
      <c r="B24" s="53">
        <v>0.505</v>
      </c>
      <c r="C24" s="136"/>
      <c r="D24" s="140" t="s">
        <v>94</v>
      </c>
      <c r="E24" s="142">
        <v>568</v>
      </c>
      <c r="F24" s="142">
        <v>796</v>
      </c>
      <c r="G24" s="143">
        <v>770</v>
      </c>
      <c r="H24" s="142">
        <v>368</v>
      </c>
      <c r="I24" s="142">
        <v>568</v>
      </c>
      <c r="J24" s="142">
        <v>480</v>
      </c>
      <c r="K24" s="142">
        <v>488</v>
      </c>
      <c r="L24" s="142">
        <v>188</v>
      </c>
      <c r="M24" s="142">
        <v>28</v>
      </c>
      <c r="N24" s="142">
        <v>1692</v>
      </c>
      <c r="O24" s="142">
        <v>462</v>
      </c>
      <c r="P24" s="142">
        <v>450</v>
      </c>
      <c r="Q24" s="142">
        <v>1060</v>
      </c>
      <c r="R24" s="142">
        <v>328</v>
      </c>
      <c r="S24" s="142">
        <v>538</v>
      </c>
      <c r="T24" s="136"/>
      <c r="U24" s="136"/>
      <c r="V24" s="136"/>
      <c r="W24" s="136"/>
      <c r="X24" s="136"/>
      <c r="Y24" s="136"/>
      <c r="Z24" s="136"/>
    </row>
    <row r="25" spans="1:26" ht="15" x14ac:dyDescent="0.25">
      <c r="A25" s="167" t="s">
        <v>183</v>
      </c>
      <c r="B25" s="53">
        <v>0.505</v>
      </c>
      <c r="C25" s="136"/>
      <c r="D25" s="139" t="s">
        <v>95</v>
      </c>
      <c r="E25" s="141">
        <v>608</v>
      </c>
      <c r="F25" s="141">
        <v>836</v>
      </c>
      <c r="G25" s="51">
        <v>730</v>
      </c>
      <c r="H25" s="141">
        <v>328</v>
      </c>
      <c r="I25" s="141">
        <v>528</v>
      </c>
      <c r="J25" s="141">
        <v>440</v>
      </c>
      <c r="K25" s="141">
        <v>448</v>
      </c>
      <c r="L25" s="141">
        <v>148</v>
      </c>
      <c r="M25" s="141">
        <v>12</v>
      </c>
      <c r="N25" s="141">
        <v>1652</v>
      </c>
      <c r="O25" s="141">
        <v>422</v>
      </c>
      <c r="P25" s="141">
        <v>410</v>
      </c>
      <c r="Q25" s="141">
        <v>1020</v>
      </c>
      <c r="R25" s="141">
        <v>288</v>
      </c>
      <c r="S25" s="141">
        <v>498</v>
      </c>
      <c r="T25" s="136"/>
      <c r="U25" s="136"/>
      <c r="V25" s="136"/>
      <c r="W25" s="136"/>
      <c r="X25" s="136"/>
      <c r="Y25" s="136"/>
      <c r="Z25" s="136"/>
    </row>
    <row r="26" spans="1:26" ht="14.25" x14ac:dyDescent="0.2">
      <c r="C26" s="136"/>
      <c r="D26" s="68"/>
      <c r="E26" s="136"/>
      <c r="F26" s="136"/>
      <c r="G26" s="136"/>
      <c r="H26" s="136"/>
      <c r="I26" s="136"/>
      <c r="J26" s="136"/>
      <c r="K26" s="136"/>
      <c r="L26" s="136"/>
      <c r="M26" s="136"/>
      <c r="N26" s="136"/>
      <c r="O26" s="136"/>
      <c r="P26" s="136"/>
      <c r="Q26" s="136"/>
      <c r="R26" s="136"/>
      <c r="S26" s="136"/>
      <c r="T26" s="136"/>
      <c r="U26" s="136"/>
      <c r="V26" s="136"/>
      <c r="W26" s="136"/>
      <c r="X26" s="136"/>
      <c r="Y26" s="136"/>
      <c r="Z26" s="136"/>
    </row>
    <row r="27" spans="1:26" x14ac:dyDescent="0.2">
      <c r="C27" s="136"/>
      <c r="D27" s="136"/>
      <c r="E27" s="136"/>
      <c r="F27" s="136"/>
      <c r="G27" s="136"/>
      <c r="H27" s="136"/>
      <c r="I27" s="136"/>
      <c r="J27" s="136"/>
      <c r="K27" s="136"/>
      <c r="L27" s="136"/>
      <c r="M27" s="136"/>
      <c r="N27" s="136"/>
      <c r="O27" s="136"/>
      <c r="P27" s="136"/>
      <c r="Q27" s="136"/>
      <c r="R27" s="136"/>
      <c r="S27" s="136"/>
      <c r="T27" s="136"/>
      <c r="U27" s="136"/>
      <c r="V27" s="136"/>
      <c r="W27" s="136"/>
      <c r="X27" s="136"/>
      <c r="Y27" s="136"/>
      <c r="Z27" s="136"/>
    </row>
    <row r="28" spans="1:26" ht="15" x14ac:dyDescent="0.25">
      <c r="C28" s="136"/>
      <c r="D28" s="162"/>
      <c r="E28" s="163"/>
      <c r="F28" s="163"/>
      <c r="G28" s="163"/>
      <c r="H28" s="163"/>
      <c r="I28" s="163"/>
      <c r="J28" s="163"/>
      <c r="K28" s="163"/>
      <c r="L28" s="163"/>
      <c r="M28" s="136"/>
      <c r="N28" s="136"/>
      <c r="O28" s="136"/>
      <c r="P28" s="136"/>
      <c r="Q28" s="136"/>
      <c r="R28" s="136"/>
      <c r="S28" s="136"/>
      <c r="T28" s="136"/>
      <c r="U28" s="136"/>
      <c r="V28" s="136"/>
      <c r="W28" s="136"/>
      <c r="X28" s="136"/>
      <c r="Y28" s="136"/>
      <c r="Z28" s="136"/>
    </row>
    <row r="29" spans="1:26" ht="14.25" x14ac:dyDescent="0.2">
      <c r="C29" s="136"/>
      <c r="D29" s="164"/>
      <c r="E29" s="164"/>
      <c r="F29" s="164"/>
      <c r="G29" s="164"/>
      <c r="H29" s="164"/>
      <c r="I29" s="164"/>
      <c r="J29" s="164"/>
      <c r="K29" s="164"/>
      <c r="L29" s="164"/>
      <c r="M29" s="136"/>
      <c r="N29" s="136"/>
      <c r="O29" s="136"/>
      <c r="P29" s="136"/>
      <c r="Q29" s="136"/>
      <c r="R29" s="136"/>
      <c r="S29" s="136"/>
      <c r="T29" s="136"/>
      <c r="U29" s="136"/>
      <c r="V29" s="136"/>
      <c r="W29" s="136"/>
      <c r="X29" s="136"/>
      <c r="Y29" s="136"/>
      <c r="Z29" s="136"/>
    </row>
    <row r="30" spans="1:26" ht="14.25" x14ac:dyDescent="0.2">
      <c r="C30" s="136"/>
      <c r="D30" s="164"/>
      <c r="E30" s="164"/>
      <c r="F30" s="164"/>
      <c r="G30" s="164"/>
      <c r="H30" s="164"/>
      <c r="I30" s="164"/>
      <c r="J30" s="164"/>
      <c r="K30" s="164"/>
      <c r="L30" s="164"/>
      <c r="M30" s="136"/>
      <c r="N30" s="136"/>
      <c r="O30" s="136"/>
      <c r="P30" s="136"/>
      <c r="Q30" s="136"/>
      <c r="R30" s="136"/>
      <c r="S30" s="136"/>
      <c r="T30" s="136"/>
      <c r="U30" s="136"/>
      <c r="V30" s="136"/>
      <c r="W30" s="136"/>
      <c r="X30" s="136"/>
      <c r="Y30" s="136"/>
      <c r="Z30" s="136"/>
    </row>
    <row r="31" spans="1:26" ht="14.25" x14ac:dyDescent="0.2">
      <c r="C31" s="136"/>
      <c r="D31" s="164"/>
      <c r="E31" s="164"/>
      <c r="F31" s="164"/>
      <c r="G31" s="164"/>
      <c r="H31" s="164"/>
      <c r="I31" s="164"/>
      <c r="J31" s="164"/>
      <c r="K31" s="164"/>
      <c r="L31" s="164"/>
      <c r="M31" s="136"/>
      <c r="N31" s="136"/>
      <c r="O31" s="136"/>
      <c r="P31" s="136"/>
      <c r="Q31" s="136"/>
      <c r="R31" s="136"/>
      <c r="S31" s="136"/>
      <c r="T31" s="136"/>
      <c r="U31" s="136"/>
      <c r="V31" s="136"/>
      <c r="W31" s="136"/>
      <c r="X31" s="136"/>
      <c r="Y31" s="136"/>
      <c r="Z31" s="136"/>
    </row>
    <row r="32" spans="1:26" ht="14.25" x14ac:dyDescent="0.2">
      <c r="C32" s="136"/>
      <c r="D32" s="164"/>
      <c r="E32" s="164"/>
      <c r="F32" s="164"/>
      <c r="G32" s="164"/>
      <c r="H32" s="164"/>
      <c r="I32" s="164"/>
      <c r="J32" s="164"/>
      <c r="K32" s="164"/>
      <c r="L32" s="164"/>
      <c r="M32" s="136"/>
      <c r="N32" s="136"/>
      <c r="O32" s="136"/>
      <c r="P32" s="136"/>
      <c r="Q32" s="136"/>
      <c r="R32" s="136"/>
      <c r="S32" s="136"/>
      <c r="T32" s="136"/>
      <c r="U32" s="136"/>
      <c r="V32" s="136"/>
      <c r="W32" s="136"/>
      <c r="X32" s="136"/>
      <c r="Y32" s="136"/>
      <c r="Z32" s="136"/>
    </row>
    <row r="33" spans="1:26" ht="14.25" x14ac:dyDescent="0.2">
      <c r="C33" s="136"/>
      <c r="D33" s="164"/>
      <c r="E33" s="164"/>
      <c r="F33" s="164"/>
      <c r="G33" s="164"/>
      <c r="H33" s="164"/>
      <c r="I33" s="164"/>
      <c r="J33" s="164"/>
      <c r="K33" s="164"/>
      <c r="L33" s="164"/>
      <c r="M33" s="136"/>
      <c r="N33" s="136"/>
      <c r="O33" s="136"/>
      <c r="P33" s="136"/>
      <c r="Q33" s="136"/>
      <c r="R33" s="136"/>
      <c r="S33" s="136"/>
      <c r="T33" s="136"/>
      <c r="U33" s="136"/>
      <c r="V33" s="136"/>
      <c r="W33" s="136"/>
      <c r="X33" s="136"/>
      <c r="Y33" s="136"/>
      <c r="Z33" s="136"/>
    </row>
    <row r="34" spans="1:26" ht="14.25" x14ac:dyDescent="0.2">
      <c r="C34" s="136"/>
      <c r="D34" s="164"/>
      <c r="E34" s="164"/>
      <c r="F34" s="164"/>
      <c r="G34" s="164"/>
      <c r="H34" s="164"/>
      <c r="I34" s="164"/>
      <c r="J34" s="164"/>
      <c r="K34" s="164"/>
      <c r="L34" s="164"/>
      <c r="M34" s="136"/>
      <c r="N34" s="136"/>
      <c r="O34" s="136"/>
      <c r="P34" s="136"/>
      <c r="Q34" s="136"/>
      <c r="R34" s="136"/>
      <c r="S34" s="136"/>
      <c r="T34" s="136"/>
      <c r="U34" s="136"/>
      <c r="V34" s="136"/>
      <c r="W34" s="136"/>
      <c r="X34" s="136"/>
      <c r="Y34" s="136"/>
      <c r="Z34" s="136"/>
    </row>
    <row r="35" spans="1:26" ht="14.25" x14ac:dyDescent="0.2">
      <c r="C35" s="136"/>
      <c r="D35" s="164"/>
      <c r="E35" s="164"/>
      <c r="F35" s="164"/>
      <c r="G35" s="164"/>
      <c r="H35" s="164"/>
      <c r="I35" s="164"/>
      <c r="J35" s="164"/>
      <c r="K35" s="164"/>
      <c r="L35" s="164"/>
      <c r="M35" s="136"/>
      <c r="N35" s="136"/>
      <c r="O35" s="136"/>
      <c r="P35" s="136"/>
      <c r="Q35" s="136"/>
      <c r="R35" s="136"/>
      <c r="S35" s="136"/>
      <c r="T35" s="136"/>
      <c r="U35" s="136"/>
      <c r="V35" s="136"/>
      <c r="W35" s="136"/>
      <c r="X35" s="136"/>
      <c r="Y35" s="136"/>
      <c r="Z35" s="136"/>
    </row>
    <row r="36" spans="1:26" ht="14.25" x14ac:dyDescent="0.2">
      <c r="C36" s="136"/>
      <c r="D36" s="164"/>
      <c r="E36" s="164"/>
      <c r="F36" s="164"/>
      <c r="G36" s="164"/>
      <c r="H36" s="164"/>
      <c r="I36" s="164"/>
      <c r="J36" s="164"/>
      <c r="K36" s="164"/>
      <c r="L36" s="164"/>
      <c r="M36" s="136"/>
      <c r="N36" s="136"/>
      <c r="O36" s="136"/>
      <c r="P36" s="136"/>
      <c r="Q36" s="136"/>
      <c r="R36" s="136"/>
      <c r="S36" s="136"/>
      <c r="T36" s="136"/>
      <c r="U36" s="136"/>
      <c r="V36" s="136"/>
      <c r="W36" s="136"/>
      <c r="X36" s="136"/>
      <c r="Y36" s="136"/>
      <c r="Z36" s="136"/>
    </row>
    <row r="37" spans="1:26" ht="14.25" x14ac:dyDescent="0.2">
      <c r="C37" s="136"/>
      <c r="D37" s="164"/>
      <c r="E37" s="164"/>
      <c r="F37" s="164"/>
      <c r="G37" s="164"/>
      <c r="H37" s="164"/>
      <c r="I37" s="164"/>
      <c r="J37" s="164"/>
      <c r="K37" s="164"/>
      <c r="L37" s="164"/>
      <c r="M37" s="136"/>
      <c r="N37" s="136"/>
      <c r="O37" s="136"/>
      <c r="P37" s="136"/>
      <c r="Q37" s="136"/>
      <c r="R37" s="136"/>
      <c r="S37" s="136"/>
      <c r="T37" s="136"/>
      <c r="U37" s="136"/>
      <c r="V37" s="136"/>
      <c r="W37" s="136"/>
      <c r="X37" s="136"/>
      <c r="Y37" s="136"/>
      <c r="Z37" s="136"/>
    </row>
    <row r="38" spans="1:26" x14ac:dyDescent="0.2">
      <c r="A38" s="53"/>
      <c r="C38" s="136"/>
      <c r="F38" s="136"/>
      <c r="G38" s="136"/>
      <c r="H38" s="136"/>
      <c r="I38" s="136"/>
      <c r="J38" s="136"/>
      <c r="K38" s="136"/>
      <c r="L38" s="136"/>
      <c r="M38" s="136"/>
      <c r="N38" s="136"/>
      <c r="O38" s="136"/>
      <c r="P38" s="136"/>
      <c r="Q38" s="136"/>
      <c r="R38" s="136"/>
      <c r="S38" s="136"/>
      <c r="T38" s="136"/>
      <c r="U38" s="136"/>
      <c r="V38" s="136"/>
      <c r="W38" s="136"/>
      <c r="X38" s="136"/>
      <c r="Y38" s="136"/>
      <c r="Z38" s="136"/>
    </row>
    <row r="39" spans="1:26" x14ac:dyDescent="0.2">
      <c r="A39" s="53"/>
      <c r="C39" s="136"/>
      <c r="F39" s="136"/>
      <c r="G39" s="136"/>
      <c r="H39" s="136"/>
      <c r="I39" s="136"/>
      <c r="J39" s="136"/>
      <c r="K39" s="136"/>
      <c r="L39" s="136"/>
      <c r="M39" s="136"/>
      <c r="N39" s="136"/>
      <c r="O39" s="136"/>
      <c r="P39" s="136"/>
      <c r="Q39" s="136"/>
      <c r="R39" s="136"/>
      <c r="S39" s="136"/>
      <c r="T39" s="136"/>
      <c r="U39" s="136"/>
      <c r="V39" s="136"/>
      <c r="W39" s="136"/>
      <c r="X39" s="136"/>
      <c r="Y39" s="136"/>
      <c r="Z39" s="136"/>
    </row>
    <row r="40" spans="1:26" x14ac:dyDescent="0.2">
      <c r="A40" s="135" t="s">
        <v>76</v>
      </c>
      <c r="B40">
        <v>207.62</v>
      </c>
      <c r="C40" s="136"/>
      <c r="F40" s="136"/>
      <c r="G40" s="136"/>
      <c r="H40" s="136"/>
      <c r="I40" s="136"/>
      <c r="J40" s="136"/>
      <c r="K40" s="136"/>
      <c r="L40" s="136"/>
      <c r="M40" s="136"/>
      <c r="N40" s="136"/>
      <c r="O40" s="136"/>
      <c r="P40" s="136"/>
      <c r="Q40" s="136"/>
      <c r="R40" s="136"/>
      <c r="S40" s="136"/>
      <c r="T40" s="136"/>
      <c r="U40" s="136"/>
      <c r="V40" s="136"/>
      <c r="W40" s="136"/>
      <c r="X40" s="136"/>
      <c r="Y40" s="136"/>
      <c r="Z40" s="136"/>
    </row>
    <row r="41" spans="1:26" x14ac:dyDescent="0.2">
      <c r="A41" s="53"/>
      <c r="C41" s="136"/>
      <c r="F41" s="136"/>
      <c r="G41" s="136"/>
      <c r="H41" s="136"/>
      <c r="I41" s="136"/>
      <c r="J41" s="136"/>
      <c r="K41" s="136"/>
      <c r="L41" s="136"/>
      <c r="M41" s="136"/>
      <c r="N41" s="136"/>
      <c r="O41" s="136"/>
      <c r="P41" s="136"/>
      <c r="Q41" s="136"/>
      <c r="R41" s="136"/>
      <c r="S41" s="136"/>
      <c r="T41" s="136"/>
      <c r="U41" s="136"/>
      <c r="V41" s="136"/>
      <c r="W41" s="136"/>
      <c r="X41" s="136"/>
      <c r="Y41" s="136"/>
      <c r="Z41" s="136"/>
    </row>
    <row r="42" spans="1:26" x14ac:dyDescent="0.2">
      <c r="A42" s="53"/>
      <c r="C42" s="136"/>
      <c r="F42" s="136"/>
      <c r="G42" s="136"/>
      <c r="H42" s="136"/>
      <c r="I42" s="136"/>
      <c r="J42" s="136"/>
      <c r="K42" s="136"/>
      <c r="L42" s="136"/>
      <c r="M42" s="136"/>
      <c r="N42" s="136"/>
      <c r="O42" s="136"/>
      <c r="P42" s="136"/>
      <c r="Q42" s="136"/>
      <c r="R42" s="136"/>
      <c r="S42" s="136"/>
      <c r="T42" s="136"/>
      <c r="U42" s="136"/>
      <c r="V42" s="136"/>
      <c r="W42" s="136"/>
      <c r="X42" s="136"/>
      <c r="Y42" s="136"/>
      <c r="Z42" s="136"/>
    </row>
    <row r="43" spans="1:26" x14ac:dyDescent="0.2">
      <c r="A43" s="53"/>
      <c r="C43" s="136"/>
      <c r="F43" s="136"/>
      <c r="G43" s="136"/>
      <c r="H43" s="136"/>
      <c r="I43" s="136"/>
      <c r="J43" s="136"/>
      <c r="K43" s="136"/>
      <c r="L43" s="136"/>
      <c r="M43" s="136"/>
      <c r="N43" s="136"/>
      <c r="O43" s="136"/>
      <c r="P43" s="136"/>
      <c r="Q43" s="136"/>
      <c r="R43" s="136"/>
      <c r="S43" s="136"/>
      <c r="T43" s="136"/>
      <c r="U43" s="136"/>
      <c r="V43" s="136"/>
      <c r="W43" s="136"/>
      <c r="X43" s="136"/>
      <c r="Y43" s="136"/>
      <c r="Z43" s="136"/>
    </row>
    <row r="44" spans="1:26" x14ac:dyDescent="0.2">
      <c r="A44" s="53"/>
      <c r="C44" s="136"/>
      <c r="F44" s="136"/>
      <c r="G44" s="136"/>
      <c r="H44" s="136"/>
      <c r="I44" s="136"/>
      <c r="J44" s="136"/>
      <c r="K44" s="136"/>
      <c r="L44" s="136"/>
      <c r="M44" s="136"/>
      <c r="N44" s="136"/>
      <c r="O44" s="136"/>
      <c r="P44" s="136"/>
      <c r="Q44" s="136"/>
      <c r="R44" s="136"/>
      <c r="S44" s="136"/>
      <c r="T44" s="136"/>
      <c r="U44" s="136"/>
      <c r="V44" s="136"/>
      <c r="W44" s="136"/>
      <c r="X44" s="136"/>
      <c r="Y44" s="136"/>
      <c r="Z44" s="136"/>
    </row>
    <row r="45" spans="1:26" x14ac:dyDescent="0.2">
      <c r="A45" s="53"/>
      <c r="C45" s="136"/>
      <c r="F45" s="136"/>
      <c r="G45" s="136"/>
      <c r="H45" s="136"/>
      <c r="I45" s="136"/>
      <c r="J45" s="136"/>
      <c r="K45" s="136"/>
      <c r="L45" s="136"/>
      <c r="M45" s="136"/>
      <c r="N45" s="136"/>
      <c r="O45" s="136"/>
      <c r="P45" s="136"/>
      <c r="Q45" s="136"/>
      <c r="R45" s="136"/>
      <c r="S45" s="136"/>
      <c r="T45" s="136"/>
      <c r="U45" s="136"/>
      <c r="V45" s="136"/>
      <c r="W45" s="136"/>
      <c r="X45" s="136"/>
      <c r="Y45" s="136"/>
      <c r="Z45" s="136"/>
    </row>
    <row r="46" spans="1:26" x14ac:dyDescent="0.2">
      <c r="A46" s="136"/>
      <c r="C46" s="136"/>
      <c r="F46" s="136"/>
      <c r="G46" s="136"/>
      <c r="H46" s="136"/>
      <c r="I46" s="136"/>
      <c r="J46" s="136"/>
      <c r="K46" s="136"/>
      <c r="L46" s="136"/>
      <c r="M46" s="136"/>
      <c r="N46" s="136"/>
      <c r="O46" s="136"/>
      <c r="P46" s="136"/>
      <c r="Q46" s="136"/>
      <c r="R46" s="136"/>
      <c r="S46" s="136"/>
      <c r="T46" s="136"/>
      <c r="U46" s="136"/>
      <c r="V46" s="136"/>
      <c r="W46" s="136"/>
      <c r="X46" s="136"/>
      <c r="Y46" s="136"/>
      <c r="Z46" s="136"/>
    </row>
    <row r="47" spans="1:26" x14ac:dyDescent="0.2">
      <c r="A47" s="136"/>
      <c r="C47" s="136"/>
      <c r="F47" s="136"/>
      <c r="G47" s="136"/>
      <c r="H47" s="136"/>
      <c r="I47" s="136"/>
      <c r="J47" s="136"/>
      <c r="K47" s="136"/>
      <c r="L47" s="136"/>
      <c r="M47" s="136"/>
      <c r="N47" s="136"/>
      <c r="O47" s="136"/>
      <c r="P47" s="136"/>
      <c r="Q47" s="136"/>
      <c r="R47" s="136"/>
      <c r="S47" s="136"/>
      <c r="T47" s="136"/>
      <c r="U47" s="136"/>
      <c r="V47" s="136"/>
      <c r="W47" s="136"/>
      <c r="X47" s="136"/>
      <c r="Y47" s="136"/>
      <c r="Z47" s="136"/>
    </row>
    <row r="48" spans="1:26" x14ac:dyDescent="0.2">
      <c r="A48" s="136"/>
      <c r="C48" s="136"/>
      <c r="F48" s="136"/>
      <c r="G48" s="136"/>
      <c r="H48" s="136"/>
      <c r="I48" s="136"/>
      <c r="J48" s="136"/>
      <c r="K48" s="136"/>
      <c r="L48" s="136"/>
      <c r="M48" s="136"/>
      <c r="N48" s="136"/>
      <c r="O48" s="136"/>
      <c r="P48" s="136"/>
      <c r="Q48" s="136"/>
      <c r="R48" s="136"/>
      <c r="S48" s="136"/>
      <c r="T48" s="136"/>
      <c r="U48" s="136"/>
      <c r="V48" s="136"/>
      <c r="W48" s="136"/>
      <c r="X48" s="136"/>
      <c r="Y48" s="136"/>
      <c r="Z48" s="136"/>
    </row>
    <row r="49" spans="1:26" x14ac:dyDescent="0.2">
      <c r="A49" s="136"/>
      <c r="C49" s="136"/>
      <c r="F49" s="136"/>
      <c r="G49" s="136"/>
      <c r="H49" s="136"/>
      <c r="I49" s="136"/>
      <c r="J49" s="136"/>
      <c r="K49" s="136"/>
      <c r="L49" s="136"/>
      <c r="M49" s="136"/>
      <c r="N49" s="136"/>
      <c r="O49" s="136"/>
      <c r="P49" s="136"/>
      <c r="Q49" s="136"/>
      <c r="R49" s="136"/>
      <c r="S49" s="136"/>
      <c r="T49" s="136"/>
      <c r="U49" s="136"/>
      <c r="V49" s="136"/>
      <c r="W49" s="136"/>
      <c r="X49" s="136"/>
      <c r="Y49" s="136"/>
      <c r="Z49" s="136"/>
    </row>
    <row r="50" spans="1:26" x14ac:dyDescent="0.2">
      <c r="A50" s="135" t="s">
        <v>84</v>
      </c>
      <c r="B50" s="137">
        <v>0.48</v>
      </c>
      <c r="C50" s="136"/>
      <c r="D50" s="135" t="s">
        <v>99</v>
      </c>
      <c r="E50" s="137">
        <v>0.5</v>
      </c>
      <c r="F50" s="136"/>
      <c r="G50" s="136"/>
      <c r="H50" s="136"/>
      <c r="I50" s="136"/>
      <c r="J50" s="136"/>
      <c r="K50" s="136"/>
      <c r="L50" s="136"/>
      <c r="M50" s="136"/>
      <c r="N50" s="136"/>
      <c r="O50" s="136"/>
      <c r="P50" s="136"/>
      <c r="Q50" s="136"/>
      <c r="R50" s="136"/>
      <c r="S50" s="136"/>
      <c r="T50" s="136"/>
      <c r="U50" s="136"/>
      <c r="V50" s="136"/>
      <c r="W50" s="136"/>
      <c r="X50" s="136"/>
      <c r="Y50" s="136"/>
      <c r="Z50" s="136"/>
    </row>
    <row r="51" spans="1:26" x14ac:dyDescent="0.2">
      <c r="A51" s="135" t="s">
        <v>85</v>
      </c>
      <c r="B51" s="137">
        <v>0.49</v>
      </c>
      <c r="C51" s="136"/>
      <c r="D51" s="135" t="s">
        <v>100</v>
      </c>
      <c r="E51" s="137">
        <v>0.5</v>
      </c>
      <c r="F51" s="136"/>
      <c r="G51" s="136"/>
      <c r="H51" s="136"/>
      <c r="I51" s="136"/>
      <c r="J51" s="136"/>
      <c r="K51" s="136"/>
      <c r="L51" s="136"/>
      <c r="M51" s="136"/>
      <c r="N51" s="136"/>
      <c r="O51" s="136"/>
      <c r="P51" s="136"/>
      <c r="Q51" s="136"/>
      <c r="R51" s="136"/>
      <c r="S51" s="136"/>
      <c r="T51" s="136"/>
      <c r="U51" s="136"/>
      <c r="V51" s="136"/>
      <c r="W51" s="136"/>
      <c r="X51" s="136"/>
      <c r="Y51" s="136"/>
      <c r="Z51" s="136"/>
    </row>
    <row r="52" spans="1:26" x14ac:dyDescent="0.2">
      <c r="A52" s="135" t="s">
        <v>86</v>
      </c>
      <c r="B52" s="137">
        <v>0.5</v>
      </c>
      <c r="C52" s="136"/>
      <c r="D52" s="135" t="s">
        <v>101</v>
      </c>
      <c r="E52" s="137">
        <v>0.49</v>
      </c>
      <c r="F52" s="136"/>
      <c r="G52" s="136"/>
      <c r="H52" s="136"/>
      <c r="I52" s="136"/>
      <c r="J52" s="136"/>
      <c r="K52" s="136"/>
      <c r="L52" s="136"/>
      <c r="M52" s="136"/>
      <c r="N52" s="136"/>
      <c r="O52" s="136"/>
      <c r="P52" s="136"/>
      <c r="Q52" s="136"/>
      <c r="R52" s="136"/>
      <c r="S52" s="136"/>
      <c r="T52" s="136"/>
      <c r="U52" s="136"/>
      <c r="V52" s="136"/>
      <c r="W52" s="136"/>
      <c r="X52" s="136"/>
      <c r="Y52" s="136"/>
      <c r="Z52" s="136"/>
    </row>
    <row r="53" spans="1:26" x14ac:dyDescent="0.2">
      <c r="A53" s="135" t="s">
        <v>87</v>
      </c>
      <c r="B53" s="137">
        <v>0.5</v>
      </c>
      <c r="C53" s="136"/>
      <c r="D53" s="135" t="s">
        <v>102</v>
      </c>
      <c r="E53" s="137">
        <v>0.48</v>
      </c>
      <c r="F53" s="136"/>
      <c r="G53" s="136"/>
      <c r="H53" s="136"/>
      <c r="I53" s="136"/>
      <c r="J53" s="136"/>
      <c r="K53" s="136"/>
      <c r="L53" s="136"/>
      <c r="M53" s="136"/>
      <c r="N53" s="136"/>
      <c r="O53" s="136"/>
      <c r="P53" s="136"/>
      <c r="Q53" s="136"/>
      <c r="R53" s="136"/>
      <c r="S53" s="136"/>
      <c r="T53" s="136"/>
      <c r="U53" s="136"/>
      <c r="V53" s="136"/>
      <c r="W53" s="136"/>
      <c r="X53" s="136"/>
      <c r="Y53" s="136"/>
      <c r="Z53" s="136"/>
    </row>
    <row r="54" spans="1:26" x14ac:dyDescent="0.2">
      <c r="A54" s="135" t="s">
        <v>88</v>
      </c>
      <c r="B54" s="137">
        <v>0.5</v>
      </c>
      <c r="C54" s="136"/>
      <c r="D54" s="135" t="s">
        <v>103</v>
      </c>
      <c r="E54" s="137">
        <v>0.47</v>
      </c>
      <c r="F54" s="136"/>
      <c r="G54" s="136"/>
      <c r="H54" s="136"/>
      <c r="I54" s="136"/>
      <c r="J54" s="136"/>
      <c r="K54" s="136"/>
      <c r="L54" s="136"/>
      <c r="M54" s="136"/>
      <c r="N54" s="136"/>
      <c r="O54" s="136"/>
      <c r="P54" s="136"/>
      <c r="Q54" s="136"/>
      <c r="R54" s="136"/>
      <c r="S54" s="136"/>
      <c r="T54" s="136"/>
      <c r="U54" s="136"/>
      <c r="V54" s="136"/>
      <c r="W54" s="136"/>
      <c r="X54" s="136"/>
      <c r="Y54" s="136"/>
      <c r="Z54" s="136"/>
    </row>
    <row r="55" spans="1:26" x14ac:dyDescent="0.2">
      <c r="A55" s="138" t="s">
        <v>89</v>
      </c>
      <c r="B55" s="137">
        <v>0.51</v>
      </c>
      <c r="C55" s="136"/>
      <c r="D55" s="138" t="s">
        <v>104</v>
      </c>
      <c r="E55" s="137">
        <v>0.47</v>
      </c>
      <c r="F55" s="136"/>
      <c r="G55" s="136"/>
      <c r="H55" s="136"/>
      <c r="I55" s="136"/>
      <c r="J55" s="136"/>
      <c r="K55" s="136"/>
      <c r="L55" s="136"/>
      <c r="M55" s="136"/>
      <c r="N55" s="136"/>
      <c r="O55" s="136"/>
      <c r="P55" s="136"/>
      <c r="Q55" s="136"/>
      <c r="R55" s="136"/>
      <c r="S55" s="136"/>
      <c r="T55" s="136"/>
      <c r="U55" s="136"/>
      <c r="V55" s="136"/>
      <c r="W55" s="136"/>
      <c r="X55" s="136"/>
      <c r="Y55" s="136"/>
      <c r="Z55" s="136"/>
    </row>
    <row r="56" spans="1:26" x14ac:dyDescent="0.2">
      <c r="A56" s="138" t="s">
        <v>90</v>
      </c>
      <c r="B56" s="137">
        <v>0.51</v>
      </c>
      <c r="C56" s="136"/>
      <c r="D56" s="138" t="s">
        <v>105</v>
      </c>
      <c r="E56" s="137">
        <v>0.47</v>
      </c>
      <c r="F56" s="136"/>
      <c r="G56" s="136"/>
      <c r="H56" s="136"/>
      <c r="I56" s="136"/>
      <c r="J56" s="136"/>
      <c r="K56" s="136"/>
      <c r="L56" s="136"/>
      <c r="M56" s="136"/>
      <c r="N56" s="136"/>
      <c r="O56" s="136"/>
      <c r="P56" s="136"/>
      <c r="Q56" s="136"/>
      <c r="R56" s="136"/>
      <c r="S56" s="136"/>
      <c r="T56" s="136"/>
      <c r="U56" s="136"/>
      <c r="V56" s="136"/>
      <c r="W56" s="136"/>
      <c r="X56" s="136"/>
      <c r="Y56" s="136"/>
      <c r="Z56" s="136"/>
    </row>
    <row r="57" spans="1:26" x14ac:dyDescent="0.2">
      <c r="A57" s="138" t="s">
        <v>91</v>
      </c>
      <c r="B57" s="137">
        <v>0.5</v>
      </c>
      <c r="C57" s="136"/>
      <c r="D57" s="138" t="s">
        <v>106</v>
      </c>
      <c r="E57" s="137">
        <v>0.47</v>
      </c>
      <c r="F57" s="136"/>
      <c r="G57" s="136"/>
      <c r="H57" s="136"/>
      <c r="I57" s="136"/>
      <c r="J57" s="136"/>
      <c r="K57" s="136"/>
      <c r="L57" s="136"/>
      <c r="M57" s="136"/>
      <c r="N57" s="136"/>
      <c r="O57" s="136"/>
      <c r="P57" s="136"/>
      <c r="Q57" s="136"/>
      <c r="R57" s="136"/>
      <c r="S57" s="136"/>
      <c r="T57" s="136"/>
      <c r="U57" s="136"/>
      <c r="V57" s="136"/>
      <c r="W57" s="136"/>
      <c r="X57" s="136"/>
      <c r="Y57" s="136"/>
      <c r="Z57" s="136"/>
    </row>
    <row r="58" spans="1:26" x14ac:dyDescent="0.2">
      <c r="A58" s="138" t="s">
        <v>92</v>
      </c>
      <c r="B58" s="137">
        <v>0.5</v>
      </c>
      <c r="C58" s="136"/>
      <c r="D58" s="138" t="s">
        <v>107</v>
      </c>
      <c r="E58" s="137">
        <v>0.47</v>
      </c>
      <c r="F58" s="136"/>
      <c r="G58" s="136"/>
      <c r="H58" s="136"/>
      <c r="I58" s="136"/>
      <c r="J58" s="136"/>
      <c r="K58" s="136"/>
      <c r="L58" s="136"/>
      <c r="M58" s="136"/>
      <c r="N58" s="136"/>
      <c r="O58" s="136"/>
      <c r="P58" s="136"/>
      <c r="Q58" s="136"/>
      <c r="R58" s="136"/>
      <c r="S58" s="136"/>
      <c r="T58" s="136"/>
      <c r="U58" s="136"/>
      <c r="V58" s="136"/>
      <c r="W58" s="136"/>
      <c r="X58" s="136"/>
      <c r="Y58" s="136"/>
      <c r="Z58" s="136"/>
    </row>
    <row r="59" spans="1:26" x14ac:dyDescent="0.2">
      <c r="A59" s="135" t="s">
        <v>96</v>
      </c>
      <c r="B59" s="137">
        <v>0.5</v>
      </c>
      <c r="C59" s="136"/>
      <c r="D59" s="135" t="s">
        <v>108</v>
      </c>
      <c r="E59" s="137">
        <v>0.49</v>
      </c>
      <c r="F59" s="136"/>
      <c r="G59" s="136"/>
      <c r="H59" s="136"/>
      <c r="I59" s="136"/>
      <c r="J59" s="136"/>
      <c r="K59" s="136"/>
      <c r="L59" s="136"/>
      <c r="M59" s="136"/>
      <c r="N59" s="136"/>
      <c r="O59" s="136"/>
      <c r="P59" s="136"/>
      <c r="Q59" s="136"/>
      <c r="R59" s="136"/>
      <c r="S59" s="136"/>
      <c r="T59" s="136"/>
      <c r="U59" s="136"/>
      <c r="V59" s="136"/>
      <c r="W59" s="136"/>
      <c r="X59" s="136"/>
      <c r="Y59" s="136"/>
      <c r="Z59" s="136"/>
    </row>
    <row r="60" spans="1:26" x14ac:dyDescent="0.2">
      <c r="A60" s="135" t="s">
        <v>97</v>
      </c>
      <c r="B60" s="137">
        <v>0.49</v>
      </c>
      <c r="C60" s="136"/>
      <c r="D60" s="135" t="s">
        <v>109</v>
      </c>
      <c r="E60" s="137">
        <v>0.49</v>
      </c>
      <c r="F60" s="136"/>
      <c r="G60" s="136"/>
      <c r="H60" s="136"/>
      <c r="I60" s="136"/>
      <c r="J60" s="136"/>
      <c r="K60" s="136"/>
      <c r="L60" s="136"/>
      <c r="M60" s="136"/>
      <c r="N60" s="136"/>
      <c r="O60" s="136"/>
      <c r="P60" s="136"/>
      <c r="Q60" s="136"/>
      <c r="R60" s="136"/>
      <c r="S60" s="136"/>
      <c r="T60" s="136"/>
      <c r="U60" s="136"/>
      <c r="V60" s="136"/>
      <c r="W60" s="136"/>
      <c r="X60" s="136"/>
      <c r="Y60" s="136"/>
      <c r="Z60" s="136"/>
    </row>
    <row r="61" spans="1:26" x14ac:dyDescent="0.2">
      <c r="A61" s="135" t="s">
        <v>114</v>
      </c>
      <c r="B61" s="137">
        <v>0.49</v>
      </c>
      <c r="C61" s="136"/>
      <c r="D61" s="135" t="s">
        <v>110</v>
      </c>
      <c r="E61" s="137">
        <v>0.5</v>
      </c>
      <c r="F61" s="136"/>
      <c r="G61" s="136"/>
      <c r="H61" s="136"/>
      <c r="I61" s="136"/>
      <c r="J61" s="136"/>
      <c r="K61" s="136"/>
      <c r="L61" s="136"/>
      <c r="M61" s="136"/>
      <c r="N61" s="136"/>
      <c r="O61" s="136"/>
      <c r="P61" s="136"/>
      <c r="Q61" s="136"/>
      <c r="R61" s="136"/>
      <c r="S61" s="136"/>
      <c r="T61" s="136"/>
      <c r="U61" s="136"/>
      <c r="V61" s="136"/>
      <c r="W61" s="136"/>
      <c r="X61" s="136"/>
      <c r="Y61" s="136"/>
      <c r="Z61" s="136"/>
    </row>
    <row r="62" spans="1:26" x14ac:dyDescent="0.2">
      <c r="A62" s="135" t="s">
        <v>115</v>
      </c>
      <c r="B62" s="137">
        <v>0.49</v>
      </c>
      <c r="C62" s="136"/>
      <c r="D62" s="135" t="s">
        <v>111</v>
      </c>
      <c r="E62" s="137">
        <v>0.49</v>
      </c>
      <c r="F62" s="136"/>
      <c r="G62" s="136"/>
      <c r="H62" s="136"/>
      <c r="I62" s="136"/>
      <c r="J62" s="136"/>
      <c r="K62" s="136"/>
      <c r="L62" s="136"/>
      <c r="M62" s="136"/>
      <c r="N62" s="136"/>
      <c r="O62" s="136"/>
      <c r="P62" s="136"/>
      <c r="Q62" s="136"/>
      <c r="R62" s="136"/>
      <c r="S62" s="136"/>
      <c r="T62" s="136"/>
      <c r="U62" s="136"/>
      <c r="V62" s="136"/>
      <c r="W62" s="136"/>
      <c r="X62" s="136"/>
      <c r="Y62" s="136"/>
      <c r="Z62" s="136"/>
    </row>
    <row r="63" spans="1:26" x14ac:dyDescent="0.2">
      <c r="A63" s="135" t="s">
        <v>116</v>
      </c>
      <c r="B63" s="137">
        <v>0.49</v>
      </c>
      <c r="C63" s="136"/>
      <c r="D63" s="135" t="s">
        <v>112</v>
      </c>
      <c r="E63" s="137">
        <v>0.49</v>
      </c>
      <c r="F63" s="136"/>
      <c r="G63" s="136"/>
      <c r="H63" s="136"/>
      <c r="I63" s="136"/>
      <c r="J63" s="136"/>
      <c r="K63" s="136"/>
      <c r="L63" s="136"/>
      <c r="M63" s="136"/>
      <c r="N63" s="136"/>
      <c r="O63" s="136"/>
      <c r="P63" s="136"/>
      <c r="Q63" s="136"/>
      <c r="R63" s="136"/>
      <c r="S63" s="136"/>
      <c r="T63" s="136"/>
      <c r="U63" s="136"/>
      <c r="V63" s="136"/>
      <c r="W63" s="136"/>
      <c r="X63" s="136"/>
      <c r="Y63" s="136"/>
      <c r="Z63" s="136"/>
    </row>
    <row r="64" spans="1:26" x14ac:dyDescent="0.2">
      <c r="A64" s="135" t="s">
        <v>117</v>
      </c>
      <c r="B64" s="137">
        <v>0.5</v>
      </c>
      <c r="C64" s="136"/>
      <c r="D64" s="135" t="s">
        <v>113</v>
      </c>
      <c r="E64" s="137">
        <v>0.48</v>
      </c>
      <c r="F64" s="136"/>
      <c r="G64" s="136"/>
      <c r="H64" s="136"/>
      <c r="I64" s="136"/>
      <c r="J64" s="136"/>
      <c r="K64" s="136"/>
      <c r="L64" s="136"/>
      <c r="M64" s="136"/>
      <c r="N64" s="136"/>
      <c r="O64" s="136"/>
      <c r="P64" s="136"/>
      <c r="Q64" s="136"/>
      <c r="R64" s="136"/>
      <c r="S64" s="136"/>
      <c r="T64" s="136"/>
      <c r="U64" s="136"/>
      <c r="V64" s="136"/>
      <c r="W64" s="136"/>
      <c r="X64" s="136"/>
      <c r="Y64" s="136"/>
      <c r="Z64" s="136"/>
    </row>
    <row r="65" spans="1:26" x14ac:dyDescent="0.2">
      <c r="A65" s="135" t="s">
        <v>118</v>
      </c>
      <c r="B65" s="137">
        <v>0.51</v>
      </c>
      <c r="C65" s="136"/>
      <c r="D65" s="135" t="s">
        <v>123</v>
      </c>
      <c r="E65" s="137">
        <v>0.47</v>
      </c>
      <c r="F65" s="136"/>
      <c r="G65" s="136"/>
      <c r="H65" s="136"/>
      <c r="I65" s="136"/>
      <c r="J65" s="136"/>
      <c r="K65" s="136"/>
      <c r="L65" s="136"/>
      <c r="M65" s="136"/>
      <c r="N65" s="136"/>
      <c r="O65" s="136"/>
      <c r="P65" s="136"/>
      <c r="Q65" s="136"/>
      <c r="R65" s="136"/>
      <c r="S65" s="136"/>
      <c r="T65" s="136"/>
      <c r="U65" s="136"/>
      <c r="V65" s="136"/>
      <c r="W65" s="136"/>
      <c r="X65" s="136"/>
      <c r="Y65" s="136"/>
      <c r="Z65" s="136"/>
    </row>
    <row r="66" spans="1:26" x14ac:dyDescent="0.2">
      <c r="A66" s="138" t="s">
        <v>119</v>
      </c>
      <c r="B66" s="137">
        <v>0.51</v>
      </c>
      <c r="C66" s="136"/>
      <c r="D66" s="136"/>
      <c r="E66" s="136"/>
      <c r="F66" s="136"/>
      <c r="G66" s="136"/>
      <c r="H66" s="136"/>
      <c r="I66" s="136"/>
      <c r="J66" s="136"/>
      <c r="K66" s="136"/>
      <c r="L66" s="136"/>
      <c r="M66" s="136"/>
      <c r="N66" s="136"/>
      <c r="O66" s="136"/>
      <c r="P66" s="136"/>
      <c r="Q66" s="136"/>
      <c r="R66" s="136"/>
      <c r="S66" s="136"/>
      <c r="T66" s="136"/>
      <c r="U66" s="136"/>
      <c r="V66" s="136"/>
      <c r="W66" s="136"/>
      <c r="X66" s="136"/>
      <c r="Y66" s="136"/>
      <c r="Z66" s="136"/>
    </row>
    <row r="67" spans="1:26" x14ac:dyDescent="0.2">
      <c r="A67" s="138" t="s">
        <v>120</v>
      </c>
      <c r="B67" s="137">
        <v>0.51</v>
      </c>
      <c r="C67" s="136"/>
      <c r="D67" s="136"/>
      <c r="E67" s="136"/>
      <c r="F67" s="136"/>
      <c r="G67" s="136"/>
      <c r="H67" s="136"/>
      <c r="I67" s="136"/>
      <c r="J67" s="136"/>
      <c r="K67" s="136"/>
      <c r="L67" s="136"/>
      <c r="M67" s="136"/>
      <c r="N67" s="136"/>
      <c r="O67" s="136"/>
      <c r="P67" s="136"/>
      <c r="Q67" s="136"/>
      <c r="R67" s="136"/>
      <c r="S67" s="136"/>
      <c r="T67" s="136"/>
      <c r="U67" s="136"/>
      <c r="V67" s="136"/>
      <c r="W67" s="136"/>
      <c r="X67" s="136"/>
      <c r="Y67" s="136"/>
      <c r="Z67" s="136"/>
    </row>
    <row r="68" spans="1:26" x14ac:dyDescent="0.2">
      <c r="A68" s="138" t="s">
        <v>121</v>
      </c>
      <c r="B68" s="137">
        <v>0.51</v>
      </c>
      <c r="C68" s="136"/>
      <c r="D68" s="136"/>
      <c r="E68" s="136"/>
      <c r="F68" s="136"/>
      <c r="G68" s="136"/>
      <c r="H68" s="136"/>
      <c r="I68" s="136"/>
      <c r="J68" s="136"/>
      <c r="K68" s="136"/>
      <c r="L68" s="136"/>
      <c r="M68" s="136"/>
      <c r="N68" s="136"/>
      <c r="O68" s="136"/>
      <c r="P68" s="136"/>
      <c r="Q68" s="136"/>
      <c r="R68" s="136"/>
      <c r="S68" s="136"/>
      <c r="T68" s="136"/>
      <c r="U68" s="136"/>
      <c r="V68" s="136"/>
      <c r="W68" s="136"/>
      <c r="X68" s="136"/>
      <c r="Y68" s="136"/>
      <c r="Z68" s="136"/>
    </row>
    <row r="69" spans="1:26" x14ac:dyDescent="0.2">
      <c r="A69" s="138" t="s">
        <v>122</v>
      </c>
      <c r="B69" s="137">
        <v>0.5</v>
      </c>
      <c r="C69" s="136"/>
      <c r="D69" s="136"/>
      <c r="E69" s="136"/>
      <c r="F69" s="136"/>
      <c r="G69" s="136"/>
      <c r="H69" s="136"/>
      <c r="I69" s="136"/>
      <c r="J69" s="136"/>
      <c r="K69" s="136"/>
      <c r="L69" s="136"/>
      <c r="M69" s="136"/>
      <c r="N69" s="136"/>
      <c r="O69" s="136"/>
      <c r="P69" s="136"/>
      <c r="Q69" s="136"/>
      <c r="R69" s="136"/>
      <c r="S69" s="136"/>
      <c r="T69" s="136"/>
      <c r="U69" s="136"/>
      <c r="V69" s="136"/>
      <c r="W69" s="136"/>
      <c r="X69" s="136"/>
      <c r="Y69" s="136"/>
      <c r="Z69" s="136"/>
    </row>
    <row r="70" spans="1:26" x14ac:dyDescent="0.2">
      <c r="A70" s="136"/>
      <c r="B70" s="136"/>
      <c r="C70" s="136"/>
      <c r="D70" s="136"/>
      <c r="E70" s="136"/>
      <c r="F70" s="136"/>
      <c r="G70" s="136"/>
      <c r="H70" s="136"/>
      <c r="I70" s="136"/>
      <c r="J70" s="136"/>
      <c r="K70" s="136"/>
      <c r="L70" s="136"/>
      <c r="M70" s="136"/>
      <c r="N70" s="136"/>
      <c r="O70" s="136"/>
      <c r="P70" s="136"/>
      <c r="Q70" s="136"/>
      <c r="R70" s="136"/>
      <c r="S70" s="136"/>
      <c r="T70" s="136"/>
      <c r="U70" s="136"/>
      <c r="V70" s="136"/>
      <c r="W70" s="136"/>
      <c r="X70" s="136"/>
      <c r="Y70" s="136"/>
      <c r="Z70" s="136"/>
    </row>
    <row r="71" spans="1:26" x14ac:dyDescent="0.2">
      <c r="A71" s="136"/>
      <c r="B71" s="136"/>
      <c r="C71" s="136"/>
      <c r="D71" s="136"/>
      <c r="E71" s="136"/>
      <c r="F71" s="136"/>
      <c r="G71" s="136"/>
      <c r="H71" s="136"/>
      <c r="I71" s="136"/>
      <c r="J71" s="136"/>
      <c r="K71" s="136"/>
      <c r="L71" s="136"/>
      <c r="M71" s="136"/>
      <c r="N71" s="136"/>
      <c r="O71" s="136"/>
      <c r="P71" s="136"/>
      <c r="Q71" s="136"/>
      <c r="R71" s="136"/>
      <c r="S71" s="136"/>
      <c r="T71" s="136"/>
      <c r="U71" s="136"/>
      <c r="V71" s="136"/>
      <c r="W71" s="136"/>
      <c r="X71" s="136"/>
      <c r="Y71" s="136"/>
      <c r="Z71" s="136"/>
    </row>
    <row r="72" spans="1:26" x14ac:dyDescent="0.2">
      <c r="A72" s="136"/>
      <c r="B72" s="136"/>
      <c r="C72" s="136"/>
      <c r="D72" s="136"/>
      <c r="E72" s="136"/>
      <c r="F72" s="136"/>
      <c r="G72" s="136"/>
      <c r="H72" s="136"/>
      <c r="I72" s="136"/>
      <c r="J72" s="136"/>
      <c r="K72" s="136"/>
      <c r="L72" s="136"/>
      <c r="M72" s="136"/>
      <c r="N72" s="136"/>
      <c r="O72" s="136"/>
      <c r="P72" s="136"/>
      <c r="Q72" s="136"/>
      <c r="R72" s="136"/>
      <c r="S72" s="136"/>
      <c r="T72" s="136"/>
      <c r="U72" s="136"/>
      <c r="V72" s="136"/>
      <c r="W72" s="136"/>
      <c r="X72" s="136"/>
      <c r="Y72" s="136"/>
      <c r="Z72" s="136"/>
    </row>
    <row r="73" spans="1:26" x14ac:dyDescent="0.2">
      <c r="A73" s="136"/>
      <c r="B73" s="136"/>
      <c r="C73" s="136"/>
      <c r="D73" s="136"/>
      <c r="E73" s="136"/>
      <c r="F73" s="136"/>
      <c r="G73" s="136"/>
      <c r="H73" s="136"/>
      <c r="I73" s="136"/>
      <c r="J73" s="136"/>
      <c r="K73" s="136"/>
      <c r="L73" s="136"/>
      <c r="M73" s="136"/>
      <c r="N73" s="136"/>
      <c r="O73" s="136"/>
      <c r="P73" s="136"/>
      <c r="Q73" s="136"/>
      <c r="R73" s="136"/>
      <c r="S73" s="136"/>
      <c r="T73" s="136"/>
      <c r="U73" s="136"/>
      <c r="V73" s="136"/>
      <c r="W73" s="136"/>
      <c r="X73" s="136"/>
      <c r="Y73" s="136"/>
      <c r="Z73" s="136"/>
    </row>
    <row r="74" spans="1:26" x14ac:dyDescent="0.2">
      <c r="A74" s="136"/>
      <c r="B74" s="136"/>
      <c r="C74" s="136"/>
      <c r="D74" s="136"/>
      <c r="E74" s="136"/>
      <c r="F74" s="136"/>
      <c r="G74" s="136"/>
      <c r="H74" s="136"/>
      <c r="I74" s="136"/>
      <c r="J74" s="136"/>
      <c r="K74" s="136"/>
      <c r="L74" s="136"/>
      <c r="M74" s="136"/>
      <c r="N74" s="136"/>
      <c r="O74" s="136"/>
      <c r="P74" s="136"/>
      <c r="Q74" s="136"/>
      <c r="R74" s="136"/>
      <c r="S74" s="136"/>
      <c r="T74" s="136"/>
      <c r="U74" s="136"/>
      <c r="V74" s="136"/>
      <c r="W74" s="136"/>
      <c r="X74" s="136"/>
      <c r="Y74" s="136"/>
      <c r="Z74" s="136"/>
    </row>
    <row r="75" spans="1:26" x14ac:dyDescent="0.2">
      <c r="A75" s="136"/>
      <c r="B75" s="136"/>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row>
    <row r="76" spans="1:26" x14ac:dyDescent="0.2">
      <c r="A76" s="136"/>
      <c r="B76" s="136"/>
      <c r="C76" s="136"/>
      <c r="D76" s="136"/>
      <c r="E76" s="136"/>
      <c r="F76" s="136"/>
      <c r="G76" s="136"/>
      <c r="H76" s="136"/>
      <c r="I76" s="136"/>
      <c r="J76" s="136"/>
      <c r="K76" s="136"/>
      <c r="L76" s="136"/>
      <c r="M76" s="136"/>
      <c r="N76" s="136"/>
      <c r="O76" s="136"/>
      <c r="P76" s="136"/>
      <c r="Q76" s="136"/>
      <c r="R76" s="136"/>
      <c r="S76" s="136"/>
      <c r="T76" s="136"/>
      <c r="U76" s="136"/>
      <c r="V76" s="136"/>
      <c r="W76" s="136"/>
      <c r="X76" s="136"/>
      <c r="Y76" s="136"/>
      <c r="Z76" s="136"/>
    </row>
    <row r="77" spans="1:26" x14ac:dyDescent="0.2">
      <c r="A77" s="136"/>
      <c r="B77" s="136"/>
      <c r="C77" s="136"/>
      <c r="D77" s="136"/>
      <c r="E77" s="136"/>
      <c r="F77" s="136"/>
      <c r="G77" s="136"/>
      <c r="H77" s="136"/>
      <c r="I77" s="136"/>
      <c r="J77" s="136"/>
      <c r="K77" s="136"/>
      <c r="L77" s="136"/>
      <c r="M77" s="136"/>
      <c r="N77" s="136"/>
      <c r="O77" s="136"/>
      <c r="P77" s="136"/>
      <c r="Q77" s="136"/>
      <c r="R77" s="136"/>
      <c r="S77" s="136"/>
      <c r="T77" s="136"/>
      <c r="U77" s="136"/>
      <c r="V77" s="136"/>
      <c r="W77" s="136"/>
      <c r="X77" s="136"/>
      <c r="Y77" s="136"/>
      <c r="Z77" s="136"/>
    </row>
    <row r="78" spans="1:26" x14ac:dyDescent="0.2">
      <c r="A78" s="136"/>
      <c r="B78" s="136"/>
      <c r="C78" s="136"/>
      <c r="D78" s="136"/>
      <c r="E78" s="136"/>
      <c r="F78" s="136"/>
      <c r="G78" s="136"/>
      <c r="H78" s="136"/>
      <c r="I78" s="136"/>
      <c r="J78" s="136"/>
      <c r="K78" s="136"/>
      <c r="L78" s="136"/>
      <c r="M78" s="136"/>
      <c r="N78" s="136"/>
      <c r="O78" s="136"/>
      <c r="P78" s="136"/>
      <c r="Q78" s="136"/>
      <c r="R78" s="136"/>
      <c r="S78" s="136"/>
      <c r="T78" s="136"/>
      <c r="U78" s="136"/>
      <c r="V78" s="136"/>
      <c r="W78" s="136"/>
      <c r="X78" s="136"/>
      <c r="Y78" s="136"/>
      <c r="Z78" s="136"/>
    </row>
    <row r="79" spans="1:26" x14ac:dyDescent="0.2">
      <c r="A79" s="136"/>
      <c r="B79" s="136"/>
      <c r="C79" s="136"/>
      <c r="D79" s="136"/>
      <c r="E79" s="136"/>
      <c r="F79" s="136"/>
      <c r="G79" s="136"/>
      <c r="H79" s="136"/>
      <c r="I79" s="136"/>
      <c r="J79" s="136"/>
      <c r="K79" s="136"/>
      <c r="L79" s="136"/>
      <c r="M79" s="136"/>
      <c r="N79" s="136"/>
      <c r="O79" s="136"/>
      <c r="P79" s="136"/>
      <c r="Q79" s="136"/>
      <c r="R79" s="136"/>
      <c r="S79" s="136"/>
      <c r="T79" s="136"/>
      <c r="U79" s="136"/>
      <c r="V79" s="136"/>
      <c r="W79" s="136"/>
      <c r="X79" s="136"/>
      <c r="Y79" s="136"/>
      <c r="Z79" s="136"/>
    </row>
    <row r="80" spans="1:26" x14ac:dyDescent="0.2">
      <c r="A80" s="136"/>
      <c r="B80" s="136"/>
      <c r="C80" s="136"/>
      <c r="D80" s="136"/>
      <c r="E80" s="136"/>
      <c r="F80" s="136"/>
      <c r="G80" s="136"/>
      <c r="H80" s="136"/>
      <c r="I80" s="136"/>
      <c r="J80" s="136"/>
      <c r="K80" s="136"/>
      <c r="L80" s="136"/>
      <c r="M80" s="136"/>
      <c r="N80" s="136"/>
      <c r="O80" s="136"/>
      <c r="P80" s="136"/>
      <c r="Q80" s="136"/>
      <c r="R80" s="136"/>
      <c r="S80" s="136"/>
      <c r="T80" s="136"/>
      <c r="U80" s="136"/>
      <c r="V80" s="136"/>
      <c r="W80" s="136"/>
      <c r="X80" s="136"/>
      <c r="Y80" s="136"/>
      <c r="Z80" s="136"/>
    </row>
    <row r="81" spans="1:26" x14ac:dyDescent="0.2">
      <c r="A81" s="136"/>
      <c r="B81" s="136"/>
      <c r="C81" s="136"/>
      <c r="D81" s="136"/>
      <c r="E81" s="136"/>
      <c r="F81" s="136"/>
      <c r="G81" s="136"/>
      <c r="H81" s="136"/>
      <c r="I81" s="136"/>
      <c r="J81" s="136"/>
      <c r="K81" s="136"/>
      <c r="L81" s="136"/>
      <c r="M81" s="136"/>
      <c r="N81" s="136"/>
      <c r="O81" s="136"/>
      <c r="P81" s="136"/>
      <c r="Q81" s="136"/>
      <c r="R81" s="136"/>
      <c r="S81" s="136"/>
      <c r="T81" s="136"/>
      <c r="U81" s="136"/>
      <c r="V81" s="136"/>
      <c r="W81" s="136"/>
      <c r="X81" s="136"/>
      <c r="Y81" s="136"/>
      <c r="Z81" s="136"/>
    </row>
    <row r="82" spans="1:26" x14ac:dyDescent="0.2">
      <c r="A82" s="136"/>
      <c r="B82" s="136"/>
      <c r="C82" s="136"/>
      <c r="D82" s="136"/>
      <c r="E82" s="136"/>
      <c r="F82" s="136"/>
      <c r="G82" s="136"/>
      <c r="H82" s="136"/>
      <c r="I82" s="136"/>
      <c r="J82" s="136"/>
      <c r="K82" s="136"/>
      <c r="L82" s="136"/>
      <c r="M82" s="136"/>
      <c r="N82" s="136"/>
      <c r="O82" s="136"/>
      <c r="P82" s="136"/>
      <c r="Q82" s="136"/>
      <c r="R82" s="136"/>
      <c r="S82" s="136"/>
      <c r="T82" s="136"/>
      <c r="U82" s="136"/>
      <c r="V82" s="136"/>
      <c r="W82" s="136"/>
      <c r="X82" s="136"/>
      <c r="Y82" s="136"/>
      <c r="Z82" s="136"/>
    </row>
    <row r="83" spans="1:26" x14ac:dyDescent="0.2">
      <c r="A83" s="136"/>
      <c r="B83" s="136"/>
      <c r="C83" s="136"/>
      <c r="D83" s="136"/>
      <c r="E83" s="136"/>
      <c r="F83" s="136"/>
      <c r="G83" s="136"/>
      <c r="H83" s="136"/>
      <c r="I83" s="136"/>
      <c r="J83" s="136"/>
      <c r="K83" s="136"/>
      <c r="L83" s="136"/>
      <c r="M83" s="136"/>
      <c r="N83" s="136"/>
      <c r="O83" s="136"/>
      <c r="P83" s="136"/>
      <c r="Q83" s="136"/>
      <c r="R83" s="136"/>
      <c r="S83" s="136"/>
      <c r="T83" s="136"/>
      <c r="U83" s="136"/>
      <c r="V83" s="136"/>
      <c r="W83" s="136"/>
      <c r="X83" s="136"/>
      <c r="Y83" s="136"/>
      <c r="Z83" s="136"/>
    </row>
    <row r="84" spans="1:26" x14ac:dyDescent="0.2">
      <c r="A84" s="136"/>
      <c r="B84" s="136"/>
      <c r="C84" s="136"/>
      <c r="D84" s="136"/>
      <c r="E84" s="136"/>
      <c r="F84" s="136"/>
      <c r="G84" s="136"/>
      <c r="H84" s="136"/>
      <c r="I84" s="136"/>
      <c r="J84" s="136"/>
      <c r="K84" s="136"/>
      <c r="L84" s="136"/>
      <c r="M84" s="136"/>
      <c r="N84" s="136"/>
      <c r="O84" s="136"/>
      <c r="P84" s="136"/>
      <c r="Q84" s="136"/>
      <c r="R84" s="136"/>
      <c r="S84" s="136"/>
      <c r="T84" s="136"/>
      <c r="U84" s="136"/>
      <c r="V84" s="136"/>
      <c r="W84" s="136"/>
      <c r="X84" s="136"/>
      <c r="Y84" s="136"/>
      <c r="Z84" s="136"/>
    </row>
    <row r="85" spans="1:26" x14ac:dyDescent="0.2">
      <c r="A85" s="136"/>
      <c r="B85" s="136"/>
      <c r="C85" s="136"/>
      <c r="D85" s="136"/>
      <c r="E85" s="136"/>
      <c r="F85" s="136"/>
      <c r="G85" s="136"/>
      <c r="H85" s="136"/>
      <c r="I85" s="136"/>
      <c r="J85" s="136"/>
      <c r="K85" s="136"/>
      <c r="L85" s="136"/>
      <c r="M85" s="136"/>
      <c r="N85" s="136"/>
      <c r="O85" s="136"/>
      <c r="P85" s="136"/>
      <c r="Q85" s="136"/>
      <c r="R85" s="136"/>
      <c r="S85" s="136"/>
      <c r="T85" s="136"/>
      <c r="U85" s="136"/>
      <c r="V85" s="136"/>
      <c r="W85" s="136"/>
      <c r="X85" s="136"/>
      <c r="Y85" s="136"/>
      <c r="Z85" s="136"/>
    </row>
    <row r="86" spans="1:26" x14ac:dyDescent="0.2">
      <c r="A86" s="136"/>
      <c r="B86" s="136"/>
      <c r="C86" s="136"/>
      <c r="D86" s="136"/>
      <c r="E86" s="136"/>
      <c r="F86" s="136"/>
      <c r="G86" s="136"/>
      <c r="H86" s="136"/>
      <c r="I86" s="136"/>
      <c r="J86" s="136"/>
      <c r="K86" s="136"/>
      <c r="L86" s="136"/>
      <c r="M86" s="136"/>
      <c r="N86" s="136"/>
      <c r="O86" s="136"/>
      <c r="P86" s="136"/>
      <c r="Q86" s="136"/>
      <c r="R86" s="136"/>
      <c r="S86" s="136"/>
      <c r="T86" s="136"/>
      <c r="U86" s="136"/>
      <c r="V86" s="136"/>
      <c r="W86" s="136"/>
      <c r="X86" s="136"/>
      <c r="Y86" s="136"/>
      <c r="Z86" s="136"/>
    </row>
    <row r="87" spans="1:26" x14ac:dyDescent="0.2">
      <c r="A87" s="136"/>
      <c r="B87" s="136"/>
      <c r="C87" s="136"/>
      <c r="D87" s="136"/>
      <c r="E87" s="136"/>
      <c r="F87" s="136"/>
      <c r="G87" s="136"/>
      <c r="H87" s="136"/>
      <c r="I87" s="136"/>
      <c r="J87" s="136"/>
      <c r="K87" s="136"/>
      <c r="L87" s="136"/>
      <c r="M87" s="136"/>
      <c r="N87" s="136"/>
      <c r="O87" s="136"/>
      <c r="P87" s="136"/>
      <c r="Q87" s="136"/>
      <c r="R87" s="136"/>
      <c r="S87" s="136"/>
      <c r="T87" s="136"/>
      <c r="U87" s="136"/>
      <c r="V87" s="136"/>
      <c r="W87" s="136"/>
      <c r="X87" s="136"/>
      <c r="Y87" s="136"/>
      <c r="Z87" s="136"/>
    </row>
    <row r="88" spans="1:26" x14ac:dyDescent="0.2">
      <c r="A88" s="136"/>
      <c r="B88" s="136"/>
      <c r="C88" s="136"/>
      <c r="D88" s="136"/>
      <c r="E88" s="136"/>
      <c r="F88" s="136"/>
      <c r="G88" s="136"/>
      <c r="H88" s="136"/>
      <c r="I88" s="136"/>
      <c r="J88" s="136"/>
      <c r="K88" s="136"/>
      <c r="L88" s="136"/>
      <c r="M88" s="136"/>
      <c r="N88" s="136"/>
      <c r="O88" s="136"/>
      <c r="P88" s="136"/>
      <c r="Q88" s="136"/>
      <c r="R88" s="136"/>
      <c r="S88" s="136"/>
      <c r="T88" s="136"/>
      <c r="U88" s="136"/>
      <c r="V88" s="136"/>
      <c r="W88" s="136"/>
      <c r="X88" s="136"/>
      <c r="Y88" s="136"/>
      <c r="Z88" s="136"/>
    </row>
    <row r="89" spans="1:26" x14ac:dyDescent="0.2">
      <c r="A89" s="136"/>
      <c r="B89" s="136"/>
      <c r="C89" s="136"/>
      <c r="D89" s="136"/>
      <c r="E89" s="136"/>
      <c r="F89" s="136"/>
      <c r="G89" s="136"/>
      <c r="H89" s="136"/>
      <c r="I89" s="136"/>
      <c r="J89" s="136"/>
      <c r="K89" s="136"/>
      <c r="L89" s="136"/>
      <c r="M89" s="136"/>
      <c r="N89" s="136"/>
      <c r="O89" s="136"/>
      <c r="P89" s="136"/>
      <c r="Q89" s="136"/>
      <c r="R89" s="136"/>
      <c r="S89" s="136"/>
      <c r="T89" s="136"/>
      <c r="U89" s="136"/>
      <c r="V89" s="136"/>
      <c r="W89" s="136"/>
      <c r="X89" s="136"/>
      <c r="Y89" s="136"/>
      <c r="Z89" s="136"/>
    </row>
    <row r="90" spans="1:26" x14ac:dyDescent="0.2">
      <c r="A90" s="136"/>
      <c r="B90" s="136"/>
      <c r="C90" s="136"/>
      <c r="D90" s="136"/>
      <c r="E90" s="136"/>
      <c r="F90" s="136"/>
      <c r="G90" s="136"/>
      <c r="H90" s="136"/>
      <c r="I90" s="136"/>
      <c r="J90" s="136"/>
      <c r="K90" s="136"/>
      <c r="L90" s="136"/>
      <c r="M90" s="136"/>
      <c r="N90" s="136"/>
      <c r="O90" s="136"/>
      <c r="P90" s="136"/>
      <c r="Q90" s="136"/>
      <c r="R90" s="136"/>
      <c r="S90" s="136"/>
      <c r="T90" s="136"/>
      <c r="U90" s="136"/>
      <c r="V90" s="136"/>
      <c r="W90" s="136"/>
      <c r="X90" s="136"/>
      <c r="Y90" s="136"/>
      <c r="Z90" s="136"/>
    </row>
    <row r="91" spans="1:26" x14ac:dyDescent="0.2">
      <c r="A91" s="136"/>
      <c r="B91" s="136"/>
      <c r="C91" s="136"/>
      <c r="D91" s="136"/>
      <c r="E91" s="136"/>
      <c r="F91" s="136"/>
      <c r="G91" s="136"/>
      <c r="H91" s="136"/>
      <c r="I91" s="136"/>
      <c r="J91" s="136"/>
      <c r="K91" s="136"/>
      <c r="L91" s="136"/>
      <c r="M91" s="136"/>
      <c r="N91" s="136"/>
      <c r="O91" s="136"/>
      <c r="P91" s="136"/>
      <c r="Q91" s="136"/>
      <c r="R91" s="136"/>
      <c r="S91" s="136"/>
      <c r="T91" s="136"/>
      <c r="U91" s="136"/>
      <c r="V91" s="136"/>
      <c r="W91" s="136"/>
      <c r="X91" s="136"/>
      <c r="Y91" s="136"/>
      <c r="Z91" s="136"/>
    </row>
    <row r="92" spans="1:26" x14ac:dyDescent="0.2">
      <c r="A92" s="136"/>
      <c r="B92" s="136"/>
      <c r="C92" s="136"/>
      <c r="D92" s="136"/>
      <c r="E92" s="136"/>
      <c r="F92" s="136"/>
      <c r="G92" s="136"/>
      <c r="H92" s="136"/>
      <c r="I92" s="136"/>
      <c r="J92" s="136"/>
      <c r="K92" s="136"/>
      <c r="L92" s="136"/>
      <c r="M92" s="136"/>
      <c r="N92" s="136"/>
      <c r="O92" s="136"/>
      <c r="P92" s="136"/>
      <c r="Q92" s="136"/>
      <c r="R92" s="136"/>
      <c r="S92" s="136"/>
      <c r="T92" s="136"/>
      <c r="U92" s="136"/>
      <c r="V92" s="136"/>
      <c r="W92" s="136"/>
      <c r="X92" s="136"/>
      <c r="Y92" s="136"/>
      <c r="Z92" s="136"/>
    </row>
    <row r="93" spans="1:26" x14ac:dyDescent="0.2">
      <c r="A93" s="136"/>
      <c r="B93" s="136"/>
      <c r="C93" s="136"/>
      <c r="D93" s="136"/>
      <c r="E93" s="136"/>
      <c r="F93" s="136"/>
      <c r="G93" s="136"/>
      <c r="H93" s="136"/>
      <c r="I93" s="136"/>
      <c r="J93" s="136"/>
      <c r="K93" s="136"/>
      <c r="L93" s="136"/>
      <c r="M93" s="136"/>
      <c r="N93" s="136"/>
      <c r="O93" s="136"/>
      <c r="P93" s="136"/>
      <c r="Q93" s="136"/>
      <c r="R93" s="136"/>
      <c r="S93" s="136"/>
      <c r="T93" s="136"/>
      <c r="U93" s="136"/>
      <c r="V93" s="136"/>
      <c r="W93" s="136"/>
      <c r="X93" s="136"/>
      <c r="Y93" s="136"/>
      <c r="Z93" s="136"/>
    </row>
    <row r="94" spans="1:26" x14ac:dyDescent="0.2">
      <c r="A94" s="136"/>
      <c r="B94" s="136"/>
      <c r="C94" s="136"/>
      <c r="D94" s="136"/>
      <c r="E94" s="136"/>
      <c r="F94" s="136"/>
      <c r="G94" s="136"/>
      <c r="H94" s="136"/>
      <c r="I94" s="136"/>
      <c r="J94" s="136"/>
      <c r="K94" s="136"/>
      <c r="L94" s="136"/>
      <c r="M94" s="136"/>
      <c r="N94" s="136"/>
      <c r="O94" s="136"/>
      <c r="P94" s="136"/>
      <c r="Q94" s="136"/>
      <c r="R94" s="136"/>
      <c r="S94" s="136"/>
      <c r="T94" s="136"/>
      <c r="U94" s="136"/>
      <c r="V94" s="136"/>
      <c r="W94" s="136"/>
      <c r="X94" s="136"/>
      <c r="Y94" s="136"/>
      <c r="Z94" s="136"/>
    </row>
    <row r="95" spans="1:26" x14ac:dyDescent="0.2">
      <c r="A95" s="136"/>
      <c r="B95" s="136"/>
      <c r="C95" s="136"/>
      <c r="D95" s="136"/>
      <c r="E95" s="136"/>
      <c r="F95" s="136"/>
      <c r="G95" s="136"/>
      <c r="H95" s="136"/>
      <c r="I95" s="136"/>
      <c r="J95" s="136"/>
      <c r="K95" s="136"/>
      <c r="L95" s="136"/>
      <c r="M95" s="136"/>
      <c r="N95" s="136"/>
      <c r="O95" s="136"/>
      <c r="P95" s="136"/>
      <c r="Q95" s="136"/>
      <c r="R95" s="136"/>
      <c r="S95" s="136"/>
      <c r="T95" s="136"/>
      <c r="U95" s="136"/>
      <c r="V95" s="136"/>
      <c r="W95" s="136"/>
      <c r="X95" s="136"/>
      <c r="Y95" s="136"/>
      <c r="Z95" s="136"/>
    </row>
    <row r="96" spans="1:26" x14ac:dyDescent="0.2">
      <c r="A96" s="136"/>
      <c r="B96" s="136"/>
      <c r="C96" s="136"/>
      <c r="D96" s="136"/>
      <c r="E96" s="136"/>
      <c r="F96" s="136"/>
      <c r="G96" s="136"/>
      <c r="H96" s="136"/>
      <c r="I96" s="136"/>
      <c r="J96" s="136"/>
      <c r="K96" s="136"/>
      <c r="L96" s="136"/>
      <c r="M96" s="136"/>
      <c r="N96" s="136"/>
      <c r="O96" s="136"/>
      <c r="P96" s="136"/>
      <c r="Q96" s="136"/>
      <c r="R96" s="136"/>
      <c r="S96" s="136"/>
      <c r="T96" s="136"/>
      <c r="U96" s="136"/>
      <c r="V96" s="136"/>
      <c r="W96" s="136"/>
      <c r="X96" s="136"/>
      <c r="Y96" s="136"/>
      <c r="Z96" s="136"/>
    </row>
    <row r="97" spans="1:26" x14ac:dyDescent="0.2">
      <c r="A97" s="136"/>
      <c r="B97" s="136"/>
      <c r="C97" s="136"/>
      <c r="D97" s="136"/>
      <c r="E97" s="136"/>
      <c r="F97" s="136"/>
      <c r="G97" s="136"/>
      <c r="H97" s="136"/>
      <c r="I97" s="136"/>
      <c r="J97" s="136"/>
      <c r="K97" s="136"/>
      <c r="L97" s="136"/>
      <c r="M97" s="136"/>
      <c r="N97" s="136"/>
      <c r="O97" s="136"/>
      <c r="P97" s="136"/>
      <c r="Q97" s="136"/>
      <c r="R97" s="136"/>
      <c r="S97" s="136"/>
      <c r="T97" s="136"/>
      <c r="U97" s="136"/>
      <c r="V97" s="136"/>
      <c r="W97" s="136"/>
      <c r="X97" s="136"/>
      <c r="Y97" s="136"/>
      <c r="Z97" s="136"/>
    </row>
    <row r="98" spans="1:26" x14ac:dyDescent="0.2">
      <c r="A98" s="136"/>
    </row>
    <row r="99" spans="1:26" x14ac:dyDescent="0.2">
      <c r="A99" s="136"/>
    </row>
    <row r="100" spans="1:26" x14ac:dyDescent="0.2">
      <c r="A100" s="136"/>
    </row>
    <row r="101" spans="1:26" x14ac:dyDescent="0.2">
      <c r="A101" s="136"/>
    </row>
    <row r="102" spans="1:26" x14ac:dyDescent="0.2">
      <c r="A102" s="136"/>
    </row>
    <row r="103" spans="1:26" x14ac:dyDescent="0.2">
      <c r="A103" s="136"/>
    </row>
    <row r="104" spans="1:26" x14ac:dyDescent="0.2">
      <c r="A104" s="136"/>
    </row>
    <row r="105" spans="1:26" x14ac:dyDescent="0.2">
      <c r="A105" s="136"/>
    </row>
    <row r="106" spans="1:26" x14ac:dyDescent="0.2">
      <c r="A106" s="136"/>
    </row>
    <row r="107" spans="1:26" x14ac:dyDescent="0.2">
      <c r="A107" s="136"/>
    </row>
    <row r="108" spans="1:26" x14ac:dyDescent="0.2">
      <c r="A108" s="136"/>
    </row>
    <row r="109" spans="1:26" x14ac:dyDescent="0.2">
      <c r="A109" s="136"/>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G21"/>
  <sheetViews>
    <sheetView zoomScale="180" zoomScaleNormal="180" workbookViewId="0">
      <selection activeCell="B13" sqref="B13"/>
    </sheetView>
  </sheetViews>
  <sheetFormatPr defaultRowHeight="12.75" x14ac:dyDescent="0.2"/>
  <cols>
    <col min="1" max="1" width="17.140625" customWidth="1"/>
  </cols>
  <sheetData>
    <row r="1" spans="1:7" ht="18.75" x14ac:dyDescent="0.3">
      <c r="A1" s="58" t="s">
        <v>69</v>
      </c>
    </row>
    <row r="2" spans="1:7" ht="15.75" x14ac:dyDescent="0.25">
      <c r="A2" s="59" t="s">
        <v>70</v>
      </c>
    </row>
    <row r="3" spans="1:7" ht="15.75" x14ac:dyDescent="0.25">
      <c r="A3" s="5" t="s">
        <v>7</v>
      </c>
    </row>
    <row r="6" spans="1:7" x14ac:dyDescent="0.2">
      <c r="A6" t="s">
        <v>54</v>
      </c>
      <c r="B6" t="s">
        <v>53</v>
      </c>
      <c r="C6" s="57" t="s">
        <v>66</v>
      </c>
      <c r="D6" s="57" t="s">
        <v>98</v>
      </c>
    </row>
    <row r="7" spans="1:7" x14ac:dyDescent="0.2">
      <c r="C7" s="57"/>
      <c r="D7" s="57"/>
    </row>
    <row r="8" spans="1:7" x14ac:dyDescent="0.2">
      <c r="A8" s="57" t="s">
        <v>129</v>
      </c>
      <c r="B8" t="s">
        <v>131</v>
      </c>
      <c r="C8" s="57" t="s">
        <v>132</v>
      </c>
      <c r="D8" s="57" t="s">
        <v>133</v>
      </c>
      <c r="G8" s="57" t="s">
        <v>75</v>
      </c>
    </row>
    <row r="9" spans="1:7" x14ac:dyDescent="0.2">
      <c r="A9" s="57" t="s">
        <v>162</v>
      </c>
      <c r="B9" t="s">
        <v>184</v>
      </c>
      <c r="C9" s="57" t="s">
        <v>163</v>
      </c>
      <c r="D9" t="s">
        <v>164</v>
      </c>
    </row>
    <row r="10" spans="1:7" x14ac:dyDescent="0.2">
      <c r="A10" s="57" t="s">
        <v>171</v>
      </c>
      <c r="B10" s="136" t="s">
        <v>185</v>
      </c>
      <c r="C10" s="57" t="s">
        <v>172</v>
      </c>
      <c r="D10" s="136" t="s">
        <v>173</v>
      </c>
      <c r="E10" s="136"/>
      <c r="F10" s="136"/>
    </row>
    <row r="11" spans="1:7" x14ac:dyDescent="0.2">
      <c r="A11" s="57" t="s">
        <v>165</v>
      </c>
      <c r="B11" s="136" t="s">
        <v>186</v>
      </c>
      <c r="C11" s="57" t="s">
        <v>166</v>
      </c>
      <c r="D11" s="136" t="s">
        <v>167</v>
      </c>
      <c r="E11" s="136"/>
      <c r="F11" s="136"/>
    </row>
    <row r="12" spans="1:7" x14ac:dyDescent="0.2">
      <c r="A12" s="57" t="s">
        <v>130</v>
      </c>
      <c r="B12" t="s">
        <v>134</v>
      </c>
      <c r="C12" s="154">
        <v>61.001899999999999</v>
      </c>
      <c r="D12" s="57" t="s">
        <v>135</v>
      </c>
    </row>
    <row r="13" spans="1:7" x14ac:dyDescent="0.2">
      <c r="A13" s="57" t="s">
        <v>168</v>
      </c>
      <c r="B13" s="136"/>
      <c r="C13" s="57" t="s">
        <v>169</v>
      </c>
      <c r="D13" s="136" t="s">
        <v>170</v>
      </c>
      <c r="E13" s="136"/>
      <c r="F13" s="136"/>
    </row>
    <row r="14" spans="1:7" x14ac:dyDescent="0.2">
      <c r="A14" s="57" t="s">
        <v>67</v>
      </c>
      <c r="B14" t="s">
        <v>125</v>
      </c>
      <c r="C14" s="57" t="s">
        <v>68</v>
      </c>
      <c r="D14" s="57" t="str">
        <f t="shared" ref="D14" si="0">"4-610-405-2061-00-00."&amp;C14</f>
        <v>4-610-405-2061-00-00.61-0012</v>
      </c>
    </row>
    <row r="16" spans="1:7" s="136" customFormat="1" x14ac:dyDescent="0.2"/>
    <row r="17" spans="1:4" s="136" customFormat="1" x14ac:dyDescent="0.2"/>
    <row r="18" spans="1:4" s="136" customFormat="1" x14ac:dyDescent="0.2"/>
    <row r="20" spans="1:4" x14ac:dyDescent="0.2">
      <c r="A20" s="57" t="s">
        <v>73</v>
      </c>
      <c r="D20">
        <v>2</v>
      </c>
    </row>
    <row r="21" spans="1:4" x14ac:dyDescent="0.2">
      <c r="A21" s="57" t="s">
        <v>74</v>
      </c>
      <c r="D21">
        <v>1</v>
      </c>
    </row>
  </sheetData>
  <sortState ref="A7:D13">
    <sortCondition ref="A7:A13"/>
  </sortState>
  <printOptions horizontalCentered="1"/>
  <pageMargins left="0.25" right="0.25" top="0.75" bottom="0.75" header="0.5" footer="0.5"/>
  <pageSetup orientation="portrait" r:id="rId1"/>
  <headerFooter>
    <oddFooter>&amp;R&amp;"Arial,Regular"&amp;6&amp;F [&amp;A}
&amp;D [&amp;T]
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Claim Form</vt:lpstr>
      <vt:lpstr>Rates &amp; Distance(Old)</vt:lpstr>
      <vt:lpstr>Instructions</vt:lpstr>
      <vt:lpstr>Policy 7</vt:lpstr>
      <vt:lpstr>Rates &amp; Distance</vt:lpstr>
      <vt:lpstr>Drop-Downs</vt:lpstr>
      <vt:lpstr>lookup</vt:lpstr>
      <vt:lpstr>Month</vt:lpstr>
      <vt:lpstr>Per_Diem</vt:lpstr>
      <vt:lpstr>Trustees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edlatk</dc:creator>
  <cp:lastModifiedBy>GYPSD#77</cp:lastModifiedBy>
  <cp:lastPrinted>2017-06-05T15:52:19Z</cp:lastPrinted>
  <dcterms:created xsi:type="dcterms:W3CDTF">2011-02-01T16:03:08Z</dcterms:created>
  <dcterms:modified xsi:type="dcterms:W3CDTF">2021-10-28T22:01:12Z</dcterms:modified>
</cp:coreProperties>
</file>